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5480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Q27" i="1" l="1"/>
  <c r="O27" i="1"/>
  <c r="N27" i="1"/>
  <c r="K27" i="1"/>
  <c r="J27" i="1"/>
  <c r="L27" i="1" s="1"/>
  <c r="M27" i="1" s="1"/>
  <c r="Q26" i="1"/>
  <c r="O26" i="1"/>
  <c r="N26" i="1"/>
  <c r="L26" i="1"/>
  <c r="M26" i="1" s="1"/>
  <c r="K26" i="1"/>
  <c r="J26" i="1"/>
  <c r="Q25" i="1"/>
  <c r="O25" i="1"/>
  <c r="N25" i="1"/>
  <c r="K25" i="1"/>
  <c r="J25" i="1"/>
  <c r="Q24" i="1"/>
  <c r="O24" i="1"/>
  <c r="N24" i="1"/>
  <c r="K24" i="1"/>
  <c r="J24" i="1"/>
  <c r="L24" i="1" s="1"/>
  <c r="M24" i="1" s="1"/>
  <c r="Q23" i="1"/>
  <c r="O23" i="1"/>
  <c r="N23" i="1"/>
  <c r="K23" i="1"/>
  <c r="J23" i="1"/>
  <c r="Q22" i="1"/>
  <c r="O22" i="1"/>
  <c r="N22" i="1"/>
  <c r="K22" i="1"/>
  <c r="J22" i="1"/>
  <c r="L23" i="1" s="1"/>
  <c r="M23" i="1" s="1"/>
  <c r="Q21" i="1"/>
  <c r="O21" i="1"/>
  <c r="N21" i="1"/>
  <c r="K21" i="1"/>
  <c r="J21" i="1"/>
  <c r="L21" i="1" s="1"/>
  <c r="M21" i="1" s="1"/>
  <c r="Q20" i="1"/>
  <c r="O20" i="1"/>
  <c r="N20" i="1"/>
  <c r="K20" i="1"/>
  <c r="J20" i="1"/>
  <c r="O19" i="1"/>
  <c r="N19" i="1"/>
  <c r="K19" i="1"/>
  <c r="J19" i="1"/>
  <c r="L19" i="1" s="1"/>
  <c r="M19" i="1" s="1"/>
  <c r="O18" i="1"/>
  <c r="P19" i="1" s="1"/>
  <c r="Q19" i="1" s="1"/>
  <c r="N18" i="1"/>
  <c r="K18" i="1"/>
  <c r="J18" i="1"/>
  <c r="O17" i="1"/>
  <c r="P18" i="1" s="1"/>
  <c r="Q18" i="1" s="1"/>
  <c r="N17" i="1"/>
  <c r="K17" i="1"/>
  <c r="J17" i="1"/>
  <c r="L17" i="1" s="1"/>
  <c r="M17" i="1" s="1"/>
  <c r="O16" i="1"/>
  <c r="P17" i="1" s="1"/>
  <c r="Q17" i="1" s="1"/>
  <c r="N16" i="1"/>
  <c r="K16" i="1"/>
  <c r="J16" i="1"/>
  <c r="O15" i="1"/>
  <c r="P16" i="1" s="1"/>
  <c r="Q16" i="1" s="1"/>
  <c r="N15" i="1"/>
  <c r="K15" i="1"/>
  <c r="J15" i="1"/>
  <c r="L15" i="1" s="1"/>
  <c r="M15" i="1" s="1"/>
  <c r="O14" i="1"/>
  <c r="P15" i="1" s="1"/>
  <c r="Q15" i="1" s="1"/>
  <c r="N14" i="1"/>
  <c r="K14" i="1"/>
  <c r="J14" i="1"/>
  <c r="O13" i="1"/>
  <c r="P14" i="1" s="1"/>
  <c r="Q14" i="1" s="1"/>
  <c r="N13" i="1"/>
  <c r="K13" i="1"/>
  <c r="J13" i="1"/>
  <c r="L13" i="1" s="1"/>
  <c r="M13" i="1" s="1"/>
  <c r="O12" i="1"/>
  <c r="P13" i="1" s="1"/>
  <c r="Q13" i="1" s="1"/>
  <c r="N12" i="1"/>
  <c r="K12" i="1"/>
  <c r="J12" i="1"/>
  <c r="P11" i="1"/>
  <c r="Q11" i="1" s="1"/>
  <c r="O11" i="1"/>
  <c r="P12" i="1" s="1"/>
  <c r="Q12" i="1" s="1"/>
  <c r="N11" i="1"/>
  <c r="K11" i="1"/>
  <c r="J11" i="1"/>
  <c r="L11" i="1" s="1"/>
  <c r="M11" i="1" s="1"/>
  <c r="O10" i="1"/>
  <c r="N10" i="1"/>
  <c r="K10" i="1"/>
  <c r="C7" i="1" s="1"/>
  <c r="C14" i="1" s="1"/>
  <c r="J10" i="1"/>
  <c r="O9" i="1"/>
  <c r="P10" i="1" s="1"/>
  <c r="Q10" i="1" s="1"/>
  <c r="N9" i="1"/>
  <c r="K9" i="1"/>
  <c r="J9" i="1"/>
  <c r="E14" i="1" l="1"/>
  <c r="C39" i="1"/>
  <c r="L10" i="1"/>
  <c r="L12" i="1"/>
  <c r="M12" i="1" s="1"/>
  <c r="L14" i="1"/>
  <c r="M14" i="1" s="1"/>
  <c r="L16" i="1"/>
  <c r="M16" i="1" s="1"/>
  <c r="L18" i="1"/>
  <c r="M18" i="1" s="1"/>
  <c r="L20" i="1"/>
  <c r="M20" i="1" s="1"/>
  <c r="L22" i="1"/>
  <c r="M22" i="1" s="1"/>
  <c r="L25" i="1"/>
  <c r="M25" i="1" s="1"/>
  <c r="D7" i="1"/>
  <c r="D14" i="1" s="1"/>
  <c r="D6" i="1"/>
  <c r="D13" i="1" s="1"/>
  <c r="C6" i="1"/>
  <c r="C13" i="1" s="1"/>
  <c r="M10" i="1"/>
  <c r="F14" i="1" l="1"/>
  <c r="D39" i="1"/>
  <c r="D15" i="1"/>
  <c r="E13" i="1"/>
  <c r="C38" i="1"/>
  <c r="C40" i="1" s="1"/>
  <c r="C15" i="1"/>
  <c r="F13" i="1"/>
  <c r="D38" i="1"/>
  <c r="F38" i="1"/>
  <c r="G39" i="1"/>
  <c r="H39" i="1" s="1"/>
  <c r="F39" i="1"/>
  <c r="F15" i="1" l="1"/>
  <c r="F16" i="1" s="1"/>
  <c r="D16" i="1"/>
  <c r="E15" i="1"/>
  <c r="E16" i="1" s="1"/>
  <c r="C16" i="1"/>
  <c r="F40" i="1"/>
  <c r="G38" i="1"/>
  <c r="D40" i="1"/>
  <c r="G40" i="1" l="1"/>
  <c r="H38" i="1"/>
  <c r="H40" i="1" s="1"/>
</calcChain>
</file>

<file path=xl/sharedStrings.xml><?xml version="1.0" encoding="utf-8"?>
<sst xmlns="http://schemas.openxmlformats.org/spreadsheetml/2006/main" count="54" uniqueCount="39">
  <si>
    <t>Tratamiento 1</t>
  </si>
  <si>
    <t>Tratamiento 2</t>
  </si>
  <si>
    <t>Beneficio esperado por tratamiento, según tipo de firma</t>
  </si>
  <si>
    <t>BTEpor tipo de firma</t>
  </si>
  <si>
    <t>beneficio total agregado esperado de las firmas en el experimento</t>
  </si>
  <si>
    <t># Grupos/trat</t>
  </si>
  <si>
    <t>q</t>
  </si>
  <si>
    <t xml:space="preserve"> </t>
  </si>
  <si>
    <t>MARK Y COM</t>
  </si>
  <si>
    <t>CONSIDERA 5 GRUPOS POR TRATAMIENTO</t>
  </si>
  <si>
    <t>BTE por tratam</t>
  </si>
  <si>
    <t>High</t>
  </si>
  <si>
    <t>Low</t>
  </si>
  <si>
    <t>Beneficio 18q - q^2/2</t>
  </si>
  <si>
    <t>B. Marginal    18 - q</t>
  </si>
  <si>
    <t>Delta Beneficio</t>
  </si>
  <si>
    <t>Delta Beneficio Redondeado</t>
  </si>
  <si>
    <t>Beneficio    18q - q^2</t>
  </si>
  <si>
    <t>B. Marginal    18 - 2q</t>
  </si>
  <si>
    <t>Produccion</t>
  </si>
  <si>
    <t>Beneficio</t>
  </si>
  <si>
    <t>Redond.</t>
  </si>
  <si>
    <t>Lo que gana</t>
  </si>
  <si>
    <t>por producir</t>
  </si>
  <si>
    <t>esa unidad</t>
  </si>
  <si>
    <t>Firm tipo H</t>
  </si>
  <si>
    <t>Firm tipo L</t>
  </si>
  <si>
    <t>MARK Y VIO</t>
  </si>
  <si>
    <t>Beneficio total esperado por tratamiento por tipo de firma (5 rounds)</t>
  </si>
  <si>
    <t>y 5 rounds)</t>
  </si>
  <si>
    <t>PARA ENTRENAMIENTO</t>
  </si>
  <si>
    <t>NOTA: CONSIDERAMOS 5 ROUNDS POR TRATAMIENTO</t>
  </si>
  <si>
    <t>$ Uru-FH</t>
  </si>
  <si>
    <t>$Uru-FL</t>
  </si>
  <si>
    <t>por entrenamiento</t>
  </si>
  <si>
    <t>agregar show up fee</t>
  </si>
  <si>
    <t>Beneficio total esperado por tratamiento (4 firmas por tipo en cada grupo</t>
  </si>
  <si>
    <t>en dolares, incluido</t>
  </si>
  <si>
    <t>show up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</si>
</sst>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1" fillId="4" borderId="0" xfId="0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1" fontId="3" fillId="4" borderId="0" xfId="1" applyNumberFormat="1" applyFont="1" applyFill="1" applyAlignment="1" applyProtection="1">
      <alignment horizontal="center"/>
    </xf>
    <xf numFmtId="1" fontId="0" fillId="2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1" fontId="0" fillId="6" borderId="0" xfId="0" applyNumberForma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1" fontId="0" fillId="0" borderId="0" xfId="0" applyNumberFormat="1" applyFill="1"/>
    <xf numFmtId="0" fontId="0" fillId="0" borderId="0" xfId="0" applyFill="1" applyAlignment="1">
      <alignment horizontal="center"/>
    </xf>
    <xf numFmtId="0" fontId="0" fillId="7" borderId="0" xfId="0" applyFill="1"/>
    <xf numFmtId="1" fontId="1" fillId="0" borderId="0" xfId="0" applyNumberFormat="1" applyFont="1" applyAlignment="1">
      <alignment horizontal="center"/>
    </xf>
    <xf numFmtId="1" fontId="1" fillId="8" borderId="0" xfId="0" applyNumberFormat="1" applyFont="1" applyFill="1" applyAlignment="1">
      <alignment horizontal="center"/>
    </xf>
    <xf numFmtId="1" fontId="0" fillId="0" borderId="0" xfId="0" applyNumberFormat="1"/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zoomScale="75" zoomScaleNormal="75" workbookViewId="0">
      <selection activeCell="R4" sqref="R4"/>
    </sheetView>
  </sheetViews>
  <sheetFormatPr baseColWidth="10" defaultRowHeight="15" x14ac:dyDescent="0.25"/>
  <cols>
    <col min="1" max="1" width="12.140625" customWidth="1"/>
    <col min="2" max="2" width="19.7109375" customWidth="1"/>
    <col min="6" max="6" width="14.42578125" customWidth="1"/>
    <col min="7" max="7" width="19.7109375" customWidth="1"/>
    <col min="12" max="12" width="14" customWidth="1"/>
  </cols>
  <sheetData>
    <row r="1" spans="1:17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7"/>
    </row>
    <row r="2" spans="1:17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7"/>
    </row>
    <row r="3" spans="1:17" x14ac:dyDescent="0.25">
      <c r="C3" s="2"/>
      <c r="D3" s="2"/>
      <c r="E3" s="2"/>
    </row>
    <row r="4" spans="1:17" ht="15.75" thickBot="1" x14ac:dyDescent="0.3">
      <c r="B4" s="1" t="s">
        <v>2</v>
      </c>
      <c r="C4" s="2"/>
      <c r="D4" s="2"/>
      <c r="E4" s="2"/>
    </row>
    <row r="5" spans="1:17" x14ac:dyDescent="0.25">
      <c r="B5" s="1"/>
      <c r="C5" s="1" t="s">
        <v>25</v>
      </c>
      <c r="D5" s="1" t="s">
        <v>26</v>
      </c>
      <c r="E5" s="1"/>
      <c r="F5" s="1"/>
      <c r="I5" s="17"/>
      <c r="J5" s="43" t="s">
        <v>11</v>
      </c>
      <c r="K5" s="44"/>
      <c r="L5" s="44"/>
      <c r="M5" s="44"/>
      <c r="N5" s="18"/>
      <c r="O5" s="18" t="s">
        <v>12</v>
      </c>
      <c r="P5" s="19"/>
      <c r="Q5" s="19"/>
    </row>
    <row r="6" spans="1:17" ht="15" customHeight="1" x14ac:dyDescent="0.25">
      <c r="A6" s="8" t="s">
        <v>8</v>
      </c>
      <c r="B6" s="9" t="s">
        <v>0</v>
      </c>
      <c r="C6" s="10">
        <f>SUM(K10:K14)-1*14</f>
        <v>61</v>
      </c>
      <c r="D6" s="11">
        <f>SUM(O10:O12)+14</f>
        <v>56</v>
      </c>
      <c r="E6" s="10"/>
      <c r="F6" s="10"/>
      <c r="I6" s="20"/>
      <c r="J6" s="36" t="s">
        <v>13</v>
      </c>
      <c r="K6" s="36" t="s">
        <v>14</v>
      </c>
      <c r="L6" s="37" t="s">
        <v>15</v>
      </c>
      <c r="M6" s="40" t="s">
        <v>16</v>
      </c>
      <c r="N6" s="36" t="s">
        <v>17</v>
      </c>
      <c r="O6" s="36" t="s">
        <v>18</v>
      </c>
      <c r="P6" s="37" t="s">
        <v>15</v>
      </c>
      <c r="Q6" s="40" t="s">
        <v>16</v>
      </c>
    </row>
    <row r="7" spans="1:17" x14ac:dyDescent="0.25">
      <c r="A7" s="8" t="s">
        <v>27</v>
      </c>
      <c r="B7" s="9" t="s">
        <v>1</v>
      </c>
      <c r="C7" s="10">
        <f>SUM(K10:K14)-1*14-0.3571*(14*2+11.2*(4/2))</f>
        <v>43.002160000000003</v>
      </c>
      <c r="D7" s="10">
        <f>SUM(O10:O12)+1*14-0.3571*(14*2+11.2*(4/2))</f>
        <v>38.002160000000003</v>
      </c>
      <c r="E7" s="10"/>
      <c r="F7" s="10"/>
      <c r="I7" s="21" t="s">
        <v>19</v>
      </c>
      <c r="J7" s="36"/>
      <c r="K7" s="36"/>
      <c r="L7" s="38"/>
      <c r="M7" s="41" t="s">
        <v>20</v>
      </c>
      <c r="N7" s="36"/>
      <c r="O7" s="36"/>
      <c r="P7" s="38"/>
      <c r="Q7" s="41" t="s">
        <v>20</v>
      </c>
    </row>
    <row r="8" spans="1:17" x14ac:dyDescent="0.25">
      <c r="A8" s="7"/>
      <c r="B8" s="16"/>
      <c r="C8" s="14"/>
      <c r="D8" s="14"/>
      <c r="E8" s="14"/>
      <c r="F8" s="14"/>
      <c r="I8" s="22" t="s">
        <v>6</v>
      </c>
      <c r="J8" s="36"/>
      <c r="K8" s="36"/>
      <c r="L8" s="39"/>
      <c r="M8" s="42" t="s">
        <v>21</v>
      </c>
      <c r="N8" s="36"/>
      <c r="O8" s="36"/>
      <c r="P8" s="39"/>
      <c r="Q8" s="42" t="s">
        <v>21</v>
      </c>
    </row>
    <row r="9" spans="1:17" x14ac:dyDescent="0.25">
      <c r="A9" s="7"/>
      <c r="B9" s="16"/>
      <c r="C9" s="14"/>
      <c r="D9" s="14"/>
      <c r="E9" s="14"/>
      <c r="F9" s="14"/>
      <c r="I9" s="23">
        <v>0</v>
      </c>
      <c r="J9" s="24">
        <f>18*I9-POWER(I9,2)/2</f>
        <v>0</v>
      </c>
      <c r="K9" s="24">
        <f>18-I9</f>
        <v>18</v>
      </c>
      <c r="L9" s="24"/>
      <c r="M9" s="25"/>
      <c r="N9" s="24">
        <f t="shared" ref="N9:N27" si="0">18*I9-POWER(I9,2)</f>
        <v>0</v>
      </c>
      <c r="O9" s="24">
        <f t="shared" ref="O9:O27" si="1">18-2*I9</f>
        <v>18</v>
      </c>
      <c r="P9" s="24"/>
      <c r="Q9" s="25"/>
    </row>
    <row r="10" spans="1:17" x14ac:dyDescent="0.25">
      <c r="A10" s="7"/>
      <c r="B10" s="16"/>
      <c r="C10" s="14"/>
      <c r="D10" s="14"/>
      <c r="E10" s="14"/>
      <c r="F10" s="14"/>
      <c r="I10" s="26">
        <v>1</v>
      </c>
      <c r="J10" s="24">
        <f>18*I10-POWER(I10,2)/2</f>
        <v>17.5</v>
      </c>
      <c r="K10" s="24">
        <f t="shared" ref="K10:K27" si="2">18-I10</f>
        <v>17</v>
      </c>
      <c r="L10" s="24">
        <f>+J10-J9</f>
        <v>17.5</v>
      </c>
      <c r="M10" s="25">
        <f>ROUND(L10,0)</f>
        <v>18</v>
      </c>
      <c r="N10" s="24">
        <f t="shared" si="0"/>
        <v>17</v>
      </c>
      <c r="O10" s="24">
        <f t="shared" si="1"/>
        <v>16</v>
      </c>
      <c r="P10" s="24">
        <f>O9</f>
        <v>18</v>
      </c>
      <c r="Q10" s="25">
        <f>ROUND(P10,0)</f>
        <v>18</v>
      </c>
    </row>
    <row r="11" spans="1:17" x14ac:dyDescent="0.25">
      <c r="A11" s="7"/>
      <c r="B11" s="1" t="s">
        <v>28</v>
      </c>
      <c r="C11" s="1"/>
      <c r="D11" s="1"/>
      <c r="E11" s="1"/>
      <c r="F11" s="1"/>
      <c r="G11" t="s">
        <v>7</v>
      </c>
      <c r="I11" s="26">
        <v>2</v>
      </c>
      <c r="J11" s="24">
        <f t="shared" ref="J11:J27" si="3">18*I11-POWER(I11,2)/2</f>
        <v>34</v>
      </c>
      <c r="K11" s="24">
        <f t="shared" si="2"/>
        <v>16</v>
      </c>
      <c r="L11" s="24">
        <f t="shared" ref="L11:L27" si="4">+J11-J10</f>
        <v>16.5</v>
      </c>
      <c r="M11" s="25">
        <f>ROUND(L11,0)</f>
        <v>17</v>
      </c>
      <c r="N11" s="24">
        <f t="shared" si="0"/>
        <v>32</v>
      </c>
      <c r="O11" s="24">
        <f t="shared" si="1"/>
        <v>14</v>
      </c>
      <c r="P11" s="24">
        <f t="shared" ref="P11:P18" si="5">O10</f>
        <v>16</v>
      </c>
      <c r="Q11" s="25">
        <f>ROUND(P11,0)</f>
        <v>16</v>
      </c>
    </row>
    <row r="12" spans="1:17" x14ac:dyDescent="0.25">
      <c r="A12" s="7"/>
      <c r="B12" s="1"/>
      <c r="C12" s="3" t="s">
        <v>25</v>
      </c>
      <c r="D12" s="3" t="s">
        <v>26</v>
      </c>
      <c r="E12" s="3" t="s">
        <v>32</v>
      </c>
      <c r="F12" s="3" t="s">
        <v>33</v>
      </c>
      <c r="I12" s="26">
        <v>3</v>
      </c>
      <c r="J12" s="24">
        <f t="shared" si="3"/>
        <v>49.5</v>
      </c>
      <c r="K12" s="24">
        <f t="shared" si="2"/>
        <v>15</v>
      </c>
      <c r="L12" s="24">
        <f t="shared" si="4"/>
        <v>15.5</v>
      </c>
      <c r="M12" s="25">
        <f t="shared" ref="M12:M27" si="6">ROUND(L12,0)</f>
        <v>16</v>
      </c>
      <c r="N12" s="27">
        <f t="shared" si="0"/>
        <v>45</v>
      </c>
      <c r="O12" s="24">
        <f t="shared" si="1"/>
        <v>12</v>
      </c>
      <c r="P12" s="24">
        <f t="shared" si="5"/>
        <v>14</v>
      </c>
      <c r="Q12" s="25">
        <f t="shared" ref="Q12:Q27" si="7">ROUND(P12,0)</f>
        <v>14</v>
      </c>
    </row>
    <row r="13" spans="1:17" x14ac:dyDescent="0.25">
      <c r="A13" s="7"/>
      <c r="B13" s="1" t="s">
        <v>0</v>
      </c>
      <c r="C13" s="13">
        <f>+C6*5</f>
        <v>305</v>
      </c>
      <c r="D13" s="13">
        <f>+D6*5</f>
        <v>280</v>
      </c>
      <c r="E13" s="13">
        <f>+C13/4</f>
        <v>76.25</v>
      </c>
      <c r="F13" s="13">
        <f t="shared" ref="F13:F15" si="8">+D13/4</f>
        <v>70</v>
      </c>
      <c r="I13" s="28">
        <v>4</v>
      </c>
      <c r="J13" s="24">
        <f t="shared" si="3"/>
        <v>64</v>
      </c>
      <c r="K13" s="24">
        <f t="shared" si="2"/>
        <v>14</v>
      </c>
      <c r="L13" s="24">
        <f t="shared" si="4"/>
        <v>14.5</v>
      </c>
      <c r="M13" s="25">
        <f t="shared" si="6"/>
        <v>15</v>
      </c>
      <c r="N13" s="27">
        <f t="shared" si="0"/>
        <v>56</v>
      </c>
      <c r="O13" s="24">
        <f t="shared" si="1"/>
        <v>10</v>
      </c>
      <c r="P13" s="24">
        <f t="shared" si="5"/>
        <v>12</v>
      </c>
      <c r="Q13" s="24">
        <f t="shared" si="7"/>
        <v>12</v>
      </c>
    </row>
    <row r="14" spans="1:17" x14ac:dyDescent="0.25">
      <c r="A14" s="7"/>
      <c r="B14" s="1" t="s">
        <v>1</v>
      </c>
      <c r="C14" s="13">
        <f>+C7*5</f>
        <v>215.01080000000002</v>
      </c>
      <c r="D14" s="13">
        <f>+D7*5</f>
        <v>190.01080000000002</v>
      </c>
      <c r="E14" s="13">
        <f t="shared" ref="E14:E15" si="9">+C14/4</f>
        <v>53.752700000000004</v>
      </c>
      <c r="F14" s="13">
        <f t="shared" si="8"/>
        <v>47.502700000000004</v>
      </c>
      <c r="I14" s="29">
        <v>5</v>
      </c>
      <c r="J14" s="24">
        <f t="shared" si="3"/>
        <v>77.5</v>
      </c>
      <c r="K14" s="24">
        <f t="shared" si="2"/>
        <v>13</v>
      </c>
      <c r="L14" s="24">
        <f t="shared" si="4"/>
        <v>13.5</v>
      </c>
      <c r="M14" s="24">
        <f t="shared" si="6"/>
        <v>14</v>
      </c>
      <c r="N14" s="27">
        <f t="shared" si="0"/>
        <v>65</v>
      </c>
      <c r="O14" s="24">
        <f t="shared" si="1"/>
        <v>8</v>
      </c>
      <c r="P14" s="24">
        <f t="shared" si="5"/>
        <v>10</v>
      </c>
      <c r="Q14" s="25">
        <f t="shared" si="7"/>
        <v>10</v>
      </c>
    </row>
    <row r="15" spans="1:17" x14ac:dyDescent="0.25">
      <c r="A15" s="7"/>
      <c r="B15" s="1" t="s">
        <v>34</v>
      </c>
      <c r="C15" s="33">
        <f>+C13+C14</f>
        <v>520.01080000000002</v>
      </c>
      <c r="D15" s="33">
        <f t="shared" ref="D15" si="10">+D13+D14</f>
        <v>470.01080000000002</v>
      </c>
      <c r="E15" s="33">
        <f t="shared" si="9"/>
        <v>130.0027</v>
      </c>
      <c r="F15" s="33">
        <f t="shared" si="8"/>
        <v>117.5027</v>
      </c>
      <c r="G15" s="34" t="s">
        <v>35</v>
      </c>
      <c r="I15" s="26">
        <v>6</v>
      </c>
      <c r="J15" s="24">
        <f t="shared" si="3"/>
        <v>90</v>
      </c>
      <c r="K15" s="24">
        <f t="shared" si="2"/>
        <v>12</v>
      </c>
      <c r="L15" s="24">
        <f t="shared" si="4"/>
        <v>12.5</v>
      </c>
      <c r="M15" s="25">
        <f t="shared" si="6"/>
        <v>13</v>
      </c>
      <c r="N15" s="24">
        <f t="shared" si="0"/>
        <v>72</v>
      </c>
      <c r="O15" s="24">
        <f t="shared" si="1"/>
        <v>6</v>
      </c>
      <c r="P15" s="24">
        <f t="shared" si="5"/>
        <v>8</v>
      </c>
      <c r="Q15" s="25">
        <f t="shared" si="7"/>
        <v>8</v>
      </c>
    </row>
    <row r="16" spans="1:17" x14ac:dyDescent="0.25">
      <c r="C16" s="35">
        <f>+C15*60</f>
        <v>31200.648000000001</v>
      </c>
      <c r="D16" s="35">
        <f>+D15*60</f>
        <v>28200.648000000001</v>
      </c>
      <c r="E16">
        <f>(E15+100)/20</f>
        <v>11.500135</v>
      </c>
      <c r="F16">
        <f>(F15+100)/20</f>
        <v>10.875135</v>
      </c>
      <c r="G16" t="s">
        <v>37</v>
      </c>
      <c r="I16" s="26">
        <v>7</v>
      </c>
      <c r="J16" s="24">
        <f t="shared" si="3"/>
        <v>101.5</v>
      </c>
      <c r="K16" s="24">
        <f t="shared" si="2"/>
        <v>11</v>
      </c>
      <c r="L16" s="24">
        <f t="shared" si="4"/>
        <v>11.5</v>
      </c>
      <c r="M16" s="25">
        <f t="shared" si="6"/>
        <v>12</v>
      </c>
      <c r="N16" s="24">
        <f t="shared" si="0"/>
        <v>77</v>
      </c>
      <c r="O16" s="24">
        <f t="shared" si="1"/>
        <v>4</v>
      </c>
      <c r="P16" s="24">
        <f t="shared" si="5"/>
        <v>6</v>
      </c>
      <c r="Q16" s="25">
        <f t="shared" si="7"/>
        <v>6</v>
      </c>
    </row>
    <row r="17" spans="2:17" x14ac:dyDescent="0.25">
      <c r="G17" t="s">
        <v>38</v>
      </c>
      <c r="I17" s="26">
        <v>8</v>
      </c>
      <c r="J17" s="24">
        <f t="shared" si="3"/>
        <v>112</v>
      </c>
      <c r="K17" s="24">
        <f t="shared" si="2"/>
        <v>10</v>
      </c>
      <c r="L17" s="24">
        <f t="shared" si="4"/>
        <v>10.5</v>
      </c>
      <c r="M17" s="25">
        <f t="shared" si="6"/>
        <v>11</v>
      </c>
      <c r="N17" s="24">
        <f t="shared" si="0"/>
        <v>80</v>
      </c>
      <c r="O17" s="24">
        <f t="shared" si="1"/>
        <v>2</v>
      </c>
      <c r="P17" s="24">
        <f t="shared" si="5"/>
        <v>4</v>
      </c>
      <c r="Q17" s="25">
        <f t="shared" si="7"/>
        <v>4</v>
      </c>
    </row>
    <row r="18" spans="2:17" x14ac:dyDescent="0.25">
      <c r="C18" s="1"/>
      <c r="D18" s="1"/>
      <c r="E18" s="1"/>
      <c r="F18" s="1"/>
      <c r="G18" s="1"/>
      <c r="I18" s="26">
        <v>9</v>
      </c>
      <c r="J18" s="24">
        <f t="shared" si="3"/>
        <v>121.5</v>
      </c>
      <c r="K18" s="24">
        <f t="shared" si="2"/>
        <v>9</v>
      </c>
      <c r="L18" s="24">
        <f t="shared" si="4"/>
        <v>9.5</v>
      </c>
      <c r="M18" s="25">
        <f t="shared" si="6"/>
        <v>10</v>
      </c>
      <c r="N18" s="24">
        <f t="shared" si="0"/>
        <v>81</v>
      </c>
      <c r="O18" s="24">
        <f t="shared" si="1"/>
        <v>0</v>
      </c>
      <c r="P18" s="24">
        <f t="shared" si="5"/>
        <v>2</v>
      </c>
      <c r="Q18" s="25">
        <f t="shared" si="7"/>
        <v>2</v>
      </c>
    </row>
    <row r="19" spans="2:17" x14ac:dyDescent="0.25">
      <c r="B19" s="32" t="s">
        <v>31</v>
      </c>
      <c r="C19" s="32"/>
      <c r="D19" s="32"/>
      <c r="E19" s="32"/>
      <c r="G19" s="1"/>
      <c r="I19" s="26">
        <v>10</v>
      </c>
      <c r="J19" s="24">
        <f t="shared" si="3"/>
        <v>130</v>
      </c>
      <c r="K19" s="24">
        <f t="shared" si="2"/>
        <v>8</v>
      </c>
      <c r="L19" s="24">
        <f t="shared" si="4"/>
        <v>8.5</v>
      </c>
      <c r="M19" s="25">
        <f t="shared" si="6"/>
        <v>9</v>
      </c>
      <c r="N19" s="24">
        <f t="shared" si="0"/>
        <v>80</v>
      </c>
      <c r="O19" s="24">
        <f t="shared" si="1"/>
        <v>-2</v>
      </c>
      <c r="P19" s="24">
        <f>O18</f>
        <v>0</v>
      </c>
      <c r="Q19" s="25">
        <f t="shared" si="7"/>
        <v>0</v>
      </c>
    </row>
    <row r="20" spans="2:17" x14ac:dyDescent="0.25">
      <c r="B20" s="32" t="s">
        <v>30</v>
      </c>
      <c r="C20" s="32"/>
      <c r="D20" s="32"/>
      <c r="E20" s="32"/>
      <c r="G20" s="3"/>
      <c r="I20" s="26">
        <v>11</v>
      </c>
      <c r="J20" s="24">
        <f t="shared" si="3"/>
        <v>137.5</v>
      </c>
      <c r="K20" s="24">
        <f t="shared" si="2"/>
        <v>7</v>
      </c>
      <c r="L20" s="24">
        <f t="shared" si="4"/>
        <v>7.5</v>
      </c>
      <c r="M20" s="25">
        <f t="shared" si="6"/>
        <v>8</v>
      </c>
      <c r="N20" s="24">
        <f t="shared" si="0"/>
        <v>77</v>
      </c>
      <c r="O20" s="24">
        <f t="shared" si="1"/>
        <v>-4</v>
      </c>
      <c r="P20" s="24"/>
      <c r="Q20" s="25">
        <f t="shared" si="7"/>
        <v>0</v>
      </c>
    </row>
    <row r="21" spans="2:17" x14ac:dyDescent="0.25">
      <c r="G21" s="13"/>
      <c r="I21" s="26">
        <v>12</v>
      </c>
      <c r="J21" s="24">
        <f t="shared" si="3"/>
        <v>144</v>
      </c>
      <c r="K21" s="24">
        <f t="shared" si="2"/>
        <v>6</v>
      </c>
      <c r="L21" s="24">
        <f t="shared" si="4"/>
        <v>6.5</v>
      </c>
      <c r="M21" s="25">
        <f t="shared" si="6"/>
        <v>7</v>
      </c>
      <c r="N21" s="24">
        <f t="shared" si="0"/>
        <v>72</v>
      </c>
      <c r="O21" s="24">
        <f t="shared" si="1"/>
        <v>-6</v>
      </c>
      <c r="P21" s="24"/>
      <c r="Q21" s="25">
        <f t="shared" si="7"/>
        <v>0</v>
      </c>
    </row>
    <row r="22" spans="2:17" x14ac:dyDescent="0.25">
      <c r="G22" s="13"/>
      <c r="I22" s="26">
        <v>13</v>
      </c>
      <c r="J22" s="24">
        <f t="shared" si="3"/>
        <v>149.5</v>
      </c>
      <c r="K22" s="24">
        <f t="shared" si="2"/>
        <v>5</v>
      </c>
      <c r="L22" s="24">
        <f t="shared" si="4"/>
        <v>5.5</v>
      </c>
      <c r="M22" s="25">
        <f t="shared" si="6"/>
        <v>6</v>
      </c>
      <c r="N22" s="24">
        <f t="shared" si="0"/>
        <v>65</v>
      </c>
      <c r="O22" s="24">
        <f t="shared" si="1"/>
        <v>-8</v>
      </c>
      <c r="P22" s="24"/>
      <c r="Q22" s="25">
        <f t="shared" si="7"/>
        <v>0</v>
      </c>
    </row>
    <row r="23" spans="2:17" x14ac:dyDescent="0.25">
      <c r="G23" s="13"/>
      <c r="I23" s="26">
        <v>14</v>
      </c>
      <c r="J23" s="24">
        <f t="shared" si="3"/>
        <v>154</v>
      </c>
      <c r="K23" s="24">
        <f t="shared" si="2"/>
        <v>4</v>
      </c>
      <c r="L23" s="24">
        <f t="shared" si="4"/>
        <v>4.5</v>
      </c>
      <c r="M23" s="25">
        <f t="shared" si="6"/>
        <v>5</v>
      </c>
      <c r="N23" s="24">
        <f t="shared" si="0"/>
        <v>56</v>
      </c>
      <c r="O23" s="24">
        <f t="shared" si="1"/>
        <v>-10</v>
      </c>
      <c r="P23" s="24"/>
      <c r="Q23" s="25">
        <f t="shared" si="7"/>
        <v>0</v>
      </c>
    </row>
    <row r="24" spans="2:17" x14ac:dyDescent="0.25">
      <c r="B24" s="15"/>
      <c r="C24" s="14"/>
      <c r="D24" s="14"/>
      <c r="E24" s="14"/>
      <c r="F24" s="14"/>
      <c r="G24" s="14"/>
      <c r="I24" s="26">
        <v>15</v>
      </c>
      <c r="J24" s="24">
        <f t="shared" si="3"/>
        <v>157.5</v>
      </c>
      <c r="K24" s="24">
        <f t="shared" si="2"/>
        <v>3</v>
      </c>
      <c r="L24" s="24">
        <f t="shared" si="4"/>
        <v>3.5</v>
      </c>
      <c r="M24" s="25">
        <f t="shared" si="6"/>
        <v>4</v>
      </c>
      <c r="N24" s="24">
        <f t="shared" si="0"/>
        <v>45</v>
      </c>
      <c r="O24" s="24">
        <f t="shared" si="1"/>
        <v>-12</v>
      </c>
      <c r="P24" s="24"/>
      <c r="Q24" s="25">
        <f t="shared" si="7"/>
        <v>0</v>
      </c>
    </row>
    <row r="25" spans="2:17" x14ac:dyDescent="0.25">
      <c r="B25" s="15"/>
      <c r="C25" s="14"/>
      <c r="D25" s="14"/>
      <c r="E25" s="14"/>
      <c r="F25" s="14"/>
      <c r="G25" s="14"/>
      <c r="I25" s="26">
        <v>16</v>
      </c>
      <c r="J25" s="24">
        <f t="shared" si="3"/>
        <v>160</v>
      </c>
      <c r="K25" s="24">
        <f t="shared" si="2"/>
        <v>2</v>
      </c>
      <c r="L25" s="24">
        <f t="shared" si="4"/>
        <v>2.5</v>
      </c>
      <c r="M25" s="25">
        <f t="shared" si="6"/>
        <v>3</v>
      </c>
      <c r="N25" s="24">
        <f t="shared" si="0"/>
        <v>32</v>
      </c>
      <c r="O25" s="24">
        <f t="shared" si="1"/>
        <v>-14</v>
      </c>
      <c r="P25" s="24"/>
      <c r="Q25" s="25">
        <f t="shared" si="7"/>
        <v>0</v>
      </c>
    </row>
    <row r="26" spans="2:17" x14ac:dyDescent="0.25">
      <c r="B26" s="15"/>
      <c r="C26" s="14"/>
      <c r="D26" s="14"/>
      <c r="E26" s="14"/>
      <c r="F26" s="14"/>
      <c r="G26" s="13"/>
      <c r="I26" s="26">
        <v>17</v>
      </c>
      <c r="J26" s="24">
        <f t="shared" si="3"/>
        <v>161.5</v>
      </c>
      <c r="K26" s="24">
        <f t="shared" si="2"/>
        <v>1</v>
      </c>
      <c r="L26" s="24">
        <f t="shared" si="4"/>
        <v>1.5</v>
      </c>
      <c r="M26" s="25">
        <f t="shared" si="6"/>
        <v>2</v>
      </c>
      <c r="N26" s="24">
        <f t="shared" si="0"/>
        <v>17</v>
      </c>
      <c r="O26" s="24">
        <f t="shared" si="1"/>
        <v>-16</v>
      </c>
      <c r="P26" s="24"/>
      <c r="Q26" s="25">
        <f t="shared" si="7"/>
        <v>0</v>
      </c>
    </row>
    <row r="27" spans="2:17" x14ac:dyDescent="0.25">
      <c r="B27" s="15"/>
      <c r="C27" s="14"/>
      <c r="D27" s="14"/>
      <c r="E27" s="14"/>
      <c r="F27" s="14"/>
      <c r="G27" s="13"/>
      <c r="I27" s="26">
        <v>18</v>
      </c>
      <c r="J27" s="24">
        <f t="shared" si="3"/>
        <v>162</v>
      </c>
      <c r="K27" s="24">
        <f t="shared" si="2"/>
        <v>0</v>
      </c>
      <c r="L27" s="24">
        <f t="shared" si="4"/>
        <v>0.5</v>
      </c>
      <c r="M27" s="25">
        <f t="shared" si="6"/>
        <v>1</v>
      </c>
      <c r="N27" s="24">
        <f t="shared" si="0"/>
        <v>0</v>
      </c>
      <c r="O27" s="24">
        <f t="shared" si="1"/>
        <v>-18</v>
      </c>
      <c r="P27" s="24"/>
      <c r="Q27" s="25">
        <f t="shared" si="7"/>
        <v>0</v>
      </c>
    </row>
    <row r="28" spans="2:17" x14ac:dyDescent="0.25">
      <c r="B28" s="15"/>
      <c r="C28" s="14"/>
      <c r="D28" s="14"/>
      <c r="E28" s="14"/>
      <c r="F28" s="14"/>
      <c r="G28" s="13"/>
      <c r="M28" t="s">
        <v>22</v>
      </c>
    </row>
    <row r="29" spans="2:17" x14ac:dyDescent="0.25">
      <c r="B29" s="15"/>
      <c r="C29" s="14"/>
      <c r="D29" s="14"/>
      <c r="E29" s="14"/>
      <c r="F29" s="14"/>
      <c r="G29" s="13"/>
      <c r="M29" t="s">
        <v>23</v>
      </c>
    </row>
    <row r="30" spans="2:17" x14ac:dyDescent="0.25">
      <c r="B30" s="15"/>
      <c r="C30" s="14"/>
      <c r="D30" s="14"/>
      <c r="E30" s="14"/>
      <c r="F30" s="14"/>
      <c r="G30" s="13"/>
      <c r="M30" t="s">
        <v>24</v>
      </c>
    </row>
    <row r="31" spans="2:17" x14ac:dyDescent="0.25">
      <c r="B31" s="15"/>
      <c r="C31" s="14"/>
      <c r="D31" s="14"/>
      <c r="E31" s="14"/>
      <c r="F31" s="14"/>
      <c r="G31" s="14"/>
      <c r="H31" s="7"/>
      <c r="I31" s="7"/>
      <c r="J31" s="7"/>
      <c r="K31" s="7"/>
      <c r="L31" s="7"/>
      <c r="M31" s="7"/>
    </row>
    <row r="32" spans="2:17" x14ac:dyDescent="0.25">
      <c r="B32" s="15"/>
      <c r="C32" s="7"/>
      <c r="D32" s="7"/>
      <c r="E32" s="7"/>
      <c r="F32" s="7"/>
    </row>
    <row r="35" spans="2:18" x14ac:dyDescent="0.25">
      <c r="C35" s="1"/>
      <c r="D35" s="1"/>
      <c r="E35" s="1"/>
      <c r="F35" s="1"/>
    </row>
    <row r="36" spans="2:18" x14ac:dyDescent="0.25">
      <c r="B36" s="1" t="s">
        <v>36</v>
      </c>
      <c r="C36" s="1"/>
      <c r="D36" s="1"/>
      <c r="E36" s="1"/>
      <c r="F36" s="1"/>
      <c r="G36" s="1" t="s">
        <v>29</v>
      </c>
      <c r="H36" s="6" t="s">
        <v>9</v>
      </c>
      <c r="I36" s="6"/>
      <c r="J36" s="6"/>
      <c r="K36" s="6"/>
    </row>
    <row r="37" spans="2:18" x14ac:dyDescent="0.25">
      <c r="B37" s="1"/>
      <c r="C37" s="3" t="s">
        <v>25</v>
      </c>
      <c r="D37" s="3" t="s">
        <v>26</v>
      </c>
      <c r="E37" s="3" t="s">
        <v>5</v>
      </c>
      <c r="F37" s="3" t="s">
        <v>25</v>
      </c>
      <c r="G37" s="3" t="s">
        <v>26</v>
      </c>
      <c r="H37" s="3" t="s">
        <v>10</v>
      </c>
      <c r="J37" s="3"/>
      <c r="K37" s="3"/>
    </row>
    <row r="38" spans="2:18" x14ac:dyDescent="0.25">
      <c r="B38" s="1" t="s">
        <v>0</v>
      </c>
      <c r="C38" s="13">
        <f>+C13*4</f>
        <v>1220</v>
      </c>
      <c r="D38" s="13">
        <f>+D13*4</f>
        <v>1120</v>
      </c>
      <c r="E38" s="4">
        <v>15</v>
      </c>
      <c r="F38" s="13">
        <f>+C38*$E38</f>
        <v>18300</v>
      </c>
      <c r="G38" s="13">
        <f>+D38*$E38</f>
        <v>16800</v>
      </c>
      <c r="H38" s="13">
        <f>SUM(F38:G38)</f>
        <v>35100</v>
      </c>
      <c r="J38" s="13"/>
      <c r="K38" s="13"/>
    </row>
    <row r="39" spans="2:18" x14ac:dyDescent="0.25">
      <c r="B39" s="1" t="s">
        <v>1</v>
      </c>
      <c r="C39" s="13">
        <f>+C14*4</f>
        <v>860.04320000000007</v>
      </c>
      <c r="D39" s="13">
        <f>+D14*4</f>
        <v>760.04320000000007</v>
      </c>
      <c r="E39" s="4">
        <v>15</v>
      </c>
      <c r="F39" s="13">
        <f>+C39*$E39</f>
        <v>12900.648000000001</v>
      </c>
      <c r="G39" s="13">
        <f>+D39*$E39</f>
        <v>11400.648000000001</v>
      </c>
      <c r="H39" s="13">
        <f>SUM(F39:G39)</f>
        <v>24301.296000000002</v>
      </c>
      <c r="J39" s="13"/>
      <c r="K39" s="13"/>
    </row>
    <row r="40" spans="2:18" x14ac:dyDescent="0.25">
      <c r="B40" s="1" t="s">
        <v>3</v>
      </c>
      <c r="C40" s="12">
        <f t="shared" ref="C40:G40" si="11">SUM(C38:C39)</f>
        <v>2080.0432000000001</v>
      </c>
      <c r="D40" s="12">
        <f t="shared" si="11"/>
        <v>1880.0432000000001</v>
      </c>
      <c r="E40" s="12" t="s">
        <v>7</v>
      </c>
      <c r="F40" s="12">
        <f t="shared" si="11"/>
        <v>31200.648000000001</v>
      </c>
      <c r="G40" s="12">
        <f t="shared" si="11"/>
        <v>28200.648000000001</v>
      </c>
      <c r="H40" s="12">
        <f>SUM(H38:H39)</f>
        <v>59401.296000000002</v>
      </c>
      <c r="I40" s="5" t="s">
        <v>4</v>
      </c>
      <c r="J40" s="5"/>
      <c r="K40" s="5"/>
      <c r="L40" s="5"/>
      <c r="M40" s="5"/>
    </row>
    <row r="41" spans="2:18" x14ac:dyDescent="0.25">
      <c r="B41" s="15"/>
      <c r="C41" s="14"/>
      <c r="D41" s="14"/>
      <c r="E41" s="14"/>
      <c r="F41" s="14"/>
      <c r="G41" s="31"/>
      <c r="H41" s="14"/>
      <c r="I41" s="14"/>
      <c r="J41" s="14"/>
      <c r="K41" s="14"/>
      <c r="L41" s="14"/>
      <c r="M41" s="7"/>
    </row>
    <row r="42" spans="2:18" x14ac:dyDescent="0.25">
      <c r="B42" s="15"/>
      <c r="C42" s="14"/>
      <c r="D42" s="14"/>
      <c r="E42" s="14"/>
      <c r="F42" s="14"/>
      <c r="G42" s="31"/>
      <c r="H42" s="14"/>
      <c r="I42" s="14"/>
      <c r="J42" s="14"/>
      <c r="K42" s="14"/>
      <c r="L42" s="14"/>
      <c r="M42" s="7"/>
    </row>
    <row r="43" spans="2:18" x14ac:dyDescent="0.25">
      <c r="B43" s="15"/>
      <c r="C43" s="14"/>
      <c r="D43" s="14"/>
      <c r="E43" s="14"/>
      <c r="F43" s="14"/>
      <c r="G43" s="31"/>
      <c r="H43" s="14"/>
      <c r="I43" s="14"/>
      <c r="J43" s="14"/>
      <c r="K43" s="14"/>
      <c r="L43" s="14"/>
      <c r="M43" s="7"/>
    </row>
    <row r="44" spans="2:18" x14ac:dyDescent="0.25">
      <c r="B44" s="15"/>
      <c r="C44" s="14"/>
      <c r="D44" s="14"/>
      <c r="E44" s="14"/>
      <c r="F44" s="14"/>
      <c r="G44" s="31"/>
      <c r="H44" s="14"/>
      <c r="I44" s="14"/>
      <c r="J44" s="14"/>
      <c r="K44" s="14"/>
      <c r="L44" s="14"/>
      <c r="M44" s="7"/>
    </row>
    <row r="45" spans="2:18" x14ac:dyDescent="0.25">
      <c r="B45" s="15"/>
      <c r="C45" s="14"/>
      <c r="D45" s="14"/>
      <c r="E45" s="14"/>
      <c r="F45" s="14"/>
      <c r="G45" s="31"/>
      <c r="H45" s="14"/>
      <c r="I45" s="14"/>
      <c r="J45" s="14"/>
      <c r="K45" s="14"/>
      <c r="L45" s="14"/>
      <c r="M45" s="7"/>
    </row>
    <row r="46" spans="2:18" x14ac:dyDescent="0.25">
      <c r="B46" s="15"/>
      <c r="C46" s="14"/>
      <c r="D46" s="14"/>
      <c r="E46" s="14"/>
      <c r="F46" s="14"/>
      <c r="G46" s="31"/>
      <c r="H46" s="14"/>
      <c r="I46" s="14"/>
      <c r="J46" s="14"/>
      <c r="K46" s="14"/>
      <c r="L46" s="14"/>
      <c r="M46" s="7"/>
    </row>
    <row r="47" spans="2:18" x14ac:dyDescent="0.25">
      <c r="B47" s="15"/>
      <c r="C47" s="14"/>
      <c r="D47" s="14"/>
      <c r="E47" s="14"/>
      <c r="F47" s="14"/>
      <c r="G47" s="31"/>
      <c r="H47" s="14"/>
      <c r="I47" s="14"/>
      <c r="J47" s="14"/>
      <c r="K47" s="14"/>
      <c r="L47" s="14"/>
      <c r="M47" s="7"/>
    </row>
    <row r="48" spans="2:18" x14ac:dyDescent="0.25">
      <c r="B48" s="1"/>
      <c r="C48" s="13"/>
      <c r="D48" s="13"/>
      <c r="E48" s="14"/>
      <c r="F48" s="14"/>
      <c r="G48" s="14"/>
      <c r="H48" s="14"/>
      <c r="I48" s="14"/>
      <c r="J48" s="14"/>
      <c r="K48" s="14"/>
      <c r="P48" s="5"/>
      <c r="Q48" s="5"/>
      <c r="R48" s="5"/>
    </row>
    <row r="50" spans="5:7" x14ac:dyDescent="0.25">
      <c r="E50" s="7"/>
      <c r="F50" s="7"/>
      <c r="G50" s="7"/>
    </row>
    <row r="51" spans="5:7" x14ac:dyDescent="0.25">
      <c r="E51" s="30"/>
      <c r="F51" s="7"/>
      <c r="G51" s="7"/>
    </row>
    <row r="52" spans="5:7" x14ac:dyDescent="0.25">
      <c r="E52" s="7"/>
      <c r="F52" s="7"/>
      <c r="G52" s="7"/>
    </row>
    <row r="53" spans="5:7" x14ac:dyDescent="0.25">
      <c r="E53" s="7"/>
      <c r="F53" s="7"/>
      <c r="G53" s="7"/>
    </row>
  </sheetData>
  <mergeCells count="9">
    <mergeCell ref="O6:O8"/>
    <mergeCell ref="P6:P8"/>
    <mergeCell ref="Q6:Q8"/>
    <mergeCell ref="J5:M5"/>
    <mergeCell ref="J6:J8"/>
    <mergeCell ref="K6:K8"/>
    <mergeCell ref="L6:L8"/>
    <mergeCell ref="M6:M8"/>
    <mergeCell ref="N6:N8"/>
  </mergeCells>
  <pageMargins left="0.7" right="0.7" top="0.75" bottom="0.75" header="0.3" footer="0.3"/>
  <pageSetup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UDM</cp:lastModifiedBy>
  <dcterms:created xsi:type="dcterms:W3CDTF">2011-10-25T13:55:02Z</dcterms:created>
  <dcterms:modified xsi:type="dcterms:W3CDTF">2011-11-09T14:46:47Z</dcterms:modified>
</cp:coreProperties>
</file>