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Rendición FCE" sheetId="1" r:id="rId1"/>
    <sheet name="Concepcion Marzo 2011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J5" i="1" l="1"/>
  <c r="K8" i="1" l="1"/>
  <c r="I8" i="1"/>
  <c r="H8" i="1"/>
  <c r="G8" i="1"/>
  <c r="F8" i="1"/>
  <c r="E8" i="1"/>
  <c r="D8" i="1"/>
  <c r="K7" i="1"/>
  <c r="K5" i="1"/>
  <c r="K6" i="1"/>
  <c r="J7" i="1"/>
  <c r="K4" i="1"/>
  <c r="J4" i="1"/>
  <c r="C57" i="2"/>
  <c r="B57" i="2"/>
  <c r="B60" i="2" s="1"/>
  <c r="D43" i="2"/>
  <c r="D26" i="2"/>
  <c r="D21" i="2"/>
  <c r="D19" i="2"/>
  <c r="D17" i="2"/>
  <c r="D57" i="2" s="1"/>
  <c r="E58" i="2" s="1"/>
  <c r="B9" i="1"/>
  <c r="C9" i="1"/>
  <c r="E9" i="1"/>
  <c r="F9" i="1"/>
  <c r="G9" i="1"/>
  <c r="H9" i="1"/>
  <c r="I9" i="1"/>
  <c r="L9" i="1"/>
  <c r="M9" i="1"/>
  <c r="N9" i="1"/>
  <c r="C12" i="1"/>
  <c r="C13" i="1" s="1"/>
  <c r="C15" i="1" s="1"/>
  <c r="C16" i="1" s="1"/>
  <c r="C24" i="1"/>
  <c r="J8" i="1" l="1"/>
  <c r="K9" i="1"/>
  <c r="C27" i="1"/>
  <c r="C60" i="2"/>
  <c r="B62" i="2" s="1"/>
  <c r="D6" i="1" s="1"/>
  <c r="J6" i="1" s="1"/>
  <c r="D9" i="1" l="1"/>
  <c r="J9" i="1" s="1"/>
</calcChain>
</file>

<file path=xl/comments1.xml><?xml version="1.0" encoding="utf-8"?>
<comments xmlns="http://schemas.openxmlformats.org/spreadsheetml/2006/main">
  <authors>
    <author>UDM</author>
  </authors>
  <commentList>
    <comment ref="J4" authorId="0">
      <text>
        <r>
          <rPr>
            <b/>
            <sz val="9"/>
            <color indexed="81"/>
            <rFont val="Tahoma"/>
            <charset val="1"/>
          </rPr>
          <t>UDM:</t>
        </r>
        <r>
          <rPr>
            <sz val="9"/>
            <color indexed="81"/>
            <rFont val="Tahoma"/>
            <charset val="1"/>
          </rPr>
          <t xml:space="preserve">
Falta incluir cuota-parte de aguinaldo
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UDM:</t>
        </r>
        <r>
          <rPr>
            <sz val="9"/>
            <color indexed="81"/>
            <rFont val="Tahoma"/>
            <charset val="1"/>
          </rPr>
          <t xml:space="preserve">
No incluye el 10% retenido que la UM me lo paga igual y va a recuperar al final del proyecto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UDM:</t>
        </r>
        <r>
          <rPr>
            <sz val="9"/>
            <color indexed="81"/>
            <rFont val="Tahoma"/>
            <charset val="1"/>
          </rPr>
          <t xml:space="preserve">
Incluye 7.875 de la venida de Carlos a Montevideo que vamos a hacer en octubre/noviembre</t>
        </r>
      </text>
    </comment>
  </commentList>
</comments>
</file>

<file path=xl/sharedStrings.xml><?xml version="1.0" encoding="utf-8"?>
<sst xmlns="http://schemas.openxmlformats.org/spreadsheetml/2006/main" count="87" uniqueCount="70">
  <si>
    <t>como mucho la puedo contratar 11 meses</t>
  </si>
  <si>
    <t>sueldos</t>
  </si>
  <si>
    <t>con la de 2012</t>
  </si>
  <si>
    <t>con la plata que me sobra en 2011, le pagaría 4 meses de sueldo</t>
  </si>
  <si>
    <t>mil pesos</t>
  </si>
  <si>
    <t>si la tuviera desde setiembre a 11 por mes no me da la nafta. Tendría que pagarle 11 por dos años minimo para que termine máster</t>
  </si>
  <si>
    <t>Pero si quiero a Juanita le tengo que pagar 11 desde setiembre</t>
  </si>
  <si>
    <t>¿CUANDO LOS CONTRATO? Probablemente no necesite contratarlos antes de correr los experimentos (como dice el proyecto)</t>
  </si>
  <si>
    <t>NICOLAS DURAN</t>
  </si>
  <si>
    <t>JUANITA</t>
  </si>
  <si>
    <t>IRENE</t>
  </si>
  <si>
    <t>si le pago 11 por seis horas diarias</t>
  </si>
  <si>
    <t>diferencia que tendría que re asignar en dólares</t>
  </si>
  <si>
    <t>diferencia que tendría que re asignar</t>
  </si>
  <si>
    <t>lo que puedo cobrar según la anii</t>
  </si>
  <si>
    <t>lo que debería cobrar en los 10 meses de 2011</t>
  </si>
  <si>
    <t>sobre sueldo mensual que me corresponde según proyecto (sacando lo que cobro en aguinaldo me queda en 14380)</t>
  </si>
  <si>
    <t>TEMA ASISTENTES</t>
  </si>
  <si>
    <t>Laptop</t>
  </si>
  <si>
    <t>Sueldo Marcelo</t>
  </si>
  <si>
    <t>Diciembre</t>
  </si>
  <si>
    <t>Noviembre</t>
  </si>
  <si>
    <t>Octubre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</si>
  <si>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</si>
  <si>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</si>
  <si>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</si>
  <si>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</si>
  <si>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</si>
  <si>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</si>
  <si>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</si>
  <si>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</si>
  <si>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Rendición FCE 2011</t>
  </si>
  <si>
    <t>En base a comprobantes</t>
  </si>
  <si>
    <t>Marcelo me dio</t>
  </si>
  <si>
    <t>Compré 1.000 dólares a 19,3</t>
  </si>
  <si>
    <t>Compré 160000 chilenos a 0,04188</t>
  </si>
  <si>
    <t>Taxi al aeropuerto</t>
  </si>
  <si>
    <t>$U</t>
  </si>
  <si>
    <t>Desayuno en Aeropuerto Carrasco</t>
  </si>
  <si>
    <t>Almuerzo en Aeropuerto SCL</t>
  </si>
  <si>
    <t>US$</t>
  </si>
  <si>
    <t>Estacionamiento Prof. Chávez CCP</t>
  </si>
  <si>
    <t>Cena con Prof. Chávez</t>
  </si>
  <si>
    <t>Supermercado</t>
  </si>
  <si>
    <t>Farmacia (Supermercado)</t>
  </si>
  <si>
    <t>Almuerzo UDEC</t>
  </si>
  <si>
    <t>Cena (Rich)</t>
  </si>
  <si>
    <t>Cena (Latitud Sur)</t>
  </si>
  <si>
    <t>Lavandería</t>
  </si>
  <si>
    <t>Cena Prof. Chávez y Señora</t>
  </si>
  <si>
    <t>Almuerzo con Flia Chávez en la costa</t>
  </si>
  <si>
    <t>Estacionamiento</t>
  </si>
  <si>
    <t>Taxi</t>
  </si>
  <si>
    <t>Compré pesos chilenos con 900 dolares</t>
  </si>
  <si>
    <t>$Ch</t>
  </si>
  <si>
    <t xml:space="preserve">Cena </t>
  </si>
  <si>
    <t>Hotel</t>
  </si>
  <si>
    <t>Almuerzo Aeropuerto SCL</t>
  </si>
  <si>
    <t>Almuerzo o cena</t>
  </si>
  <si>
    <t>Taxi desde Aeropuerto MVD</t>
  </si>
  <si>
    <t xml:space="preserve">equivale a </t>
  </si>
  <si>
    <t>O sea que me quedaron:</t>
  </si>
  <si>
    <t>En pesos:</t>
  </si>
  <si>
    <t>ANII depositó en Enero</t>
  </si>
  <si>
    <t>Presupuestado</t>
  </si>
  <si>
    <t>Real</t>
  </si>
  <si>
    <t>SEMESTRE I</t>
  </si>
  <si>
    <t>Viáticos Chile</t>
  </si>
  <si>
    <t>Pasaje a Chile</t>
  </si>
  <si>
    <t>Gastos por Adminsitración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</si>
</sst>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22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3" fontId="0" fillId="23" borderId="0" xfId="0" applyNumberFormat="1" applyFill="1"/>
    <xf numFmtId="3" fontId="17" fillId="23" borderId="0" xfId="0" applyNumberFormat="1" applyFont="1" applyFill="1"/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ormal" xfId="0" builtinId="0"/>
    <cellStyle name="Normal 2" xfId="37"/>
    <cellStyle name="Note" xfId="38"/>
    <cellStyle name="Output" xfId="39"/>
    <cellStyle name="Title" xfId="40"/>
    <cellStyle name="Warning Text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celo\Papers\Experimentos%20FCE_2009%20con%20Ch&#225;vez\ANII\Cronograma%20de%20Ejecuci&#243;n%20Financiera%20-%20FCE2009_2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6">
          <cell r="B16">
            <v>40000</v>
          </cell>
        </row>
        <row r="23">
          <cell r="B23">
            <v>31875</v>
          </cell>
        </row>
        <row r="24">
          <cell r="B24">
            <v>20000</v>
          </cell>
        </row>
        <row r="26">
          <cell r="B26">
            <v>72056.2</v>
          </cell>
        </row>
        <row r="31">
          <cell r="B31">
            <v>10630.800000000001</v>
          </cell>
          <cell r="F31">
            <v>4724.8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D5" sqref="D5"/>
    </sheetView>
  </sheetViews>
  <sheetFormatPr baseColWidth="10" defaultRowHeight="12.75" x14ac:dyDescent="0.2"/>
  <cols>
    <col min="1" max="1" width="23.28515625" bestFit="1" customWidth="1"/>
    <col min="2" max="2" width="7.5703125" bestFit="1" customWidth="1"/>
    <col min="3" max="3" width="7.28515625" bestFit="1" customWidth="1"/>
    <col min="4" max="8" width="7.140625" bestFit="1" customWidth="1"/>
    <col min="9" max="9" width="6.85546875" bestFit="1" customWidth="1"/>
    <col min="10" max="10" width="8.140625" bestFit="1" customWidth="1"/>
    <col min="11" max="11" width="13.42578125" bestFit="1" customWidth="1"/>
    <col min="12" max="12" width="7.5703125" bestFit="1" customWidth="1"/>
    <col min="13" max="13" width="9.5703125" bestFit="1" customWidth="1"/>
    <col min="14" max="14" width="9.28515625" bestFit="1" customWidth="1"/>
    <col min="15" max="15" width="8.140625" bestFit="1" customWidth="1"/>
  </cols>
  <sheetData>
    <row r="1" spans="1:15" x14ac:dyDescent="0.2">
      <c r="A1" t="s">
        <v>31</v>
      </c>
      <c r="D1" s="10">
        <v>1</v>
      </c>
      <c r="E1" s="10">
        <v>2</v>
      </c>
      <c r="F1" s="10">
        <v>3</v>
      </c>
      <c r="G1" s="10">
        <v>4</v>
      </c>
      <c r="H1" s="10">
        <v>5</v>
      </c>
      <c r="I1" s="11">
        <v>6</v>
      </c>
      <c r="J1" s="18" t="s">
        <v>66</v>
      </c>
      <c r="K1" s="19"/>
    </row>
    <row r="2" spans="1:15" x14ac:dyDescent="0.2">
      <c r="B2" t="s">
        <v>30</v>
      </c>
      <c r="C2" t="s">
        <v>29</v>
      </c>
      <c r="D2" t="s">
        <v>28</v>
      </c>
      <c r="E2" t="s">
        <v>27</v>
      </c>
      <c r="F2" t="s">
        <v>26</v>
      </c>
      <c r="G2" t="s">
        <v>25</v>
      </c>
      <c r="H2" t="s">
        <v>24</v>
      </c>
      <c r="I2" t="s">
        <v>23</v>
      </c>
      <c r="J2" s="12" t="s">
        <v>65</v>
      </c>
      <c r="K2" s="13" t="s">
        <v>64</v>
      </c>
      <c r="L2" t="s">
        <v>22</v>
      </c>
      <c r="M2" t="s">
        <v>21</v>
      </c>
      <c r="N2" t="s">
        <v>20</v>
      </c>
    </row>
    <row r="3" spans="1:15" x14ac:dyDescent="0.2">
      <c r="A3" t="s">
        <v>63</v>
      </c>
      <c r="B3" s="3">
        <v>178368</v>
      </c>
      <c r="J3" s="12"/>
      <c r="K3" s="13"/>
    </row>
    <row r="4" spans="1:15" x14ac:dyDescent="0.2">
      <c r="A4" t="s">
        <v>19</v>
      </c>
      <c r="C4" s="3"/>
      <c r="D4" s="3">
        <v>-14538</v>
      </c>
      <c r="E4" s="3">
        <v>-14538</v>
      </c>
      <c r="F4" s="3">
        <v>-14538</v>
      </c>
      <c r="G4" s="3">
        <v>-14538</v>
      </c>
      <c r="H4" s="3">
        <v>-14538</v>
      </c>
      <c r="I4" s="3">
        <v>-14538</v>
      </c>
      <c r="J4" s="14">
        <f>SUM(D4:I4)</f>
        <v>-87228</v>
      </c>
      <c r="K4" s="15">
        <f>-[1]Hoja1!$B$26</f>
        <v>-72056.2</v>
      </c>
      <c r="O4" s="3"/>
    </row>
    <row r="5" spans="1:15" x14ac:dyDescent="0.2">
      <c r="A5" t="s">
        <v>68</v>
      </c>
      <c r="C5" s="3"/>
      <c r="D5" s="3">
        <v>-5850</v>
      </c>
      <c r="F5" s="3"/>
      <c r="G5" s="3"/>
      <c r="H5" s="3"/>
      <c r="I5" s="3"/>
      <c r="J5" s="14">
        <f>SUM(D5:I5)</f>
        <v>-5850</v>
      </c>
      <c r="K5" s="15">
        <f>-[1]Hoja1!$B$24</f>
        <v>-20000</v>
      </c>
      <c r="O5" s="3"/>
    </row>
    <row r="6" spans="1:15" x14ac:dyDescent="0.2">
      <c r="A6" s="4" t="s">
        <v>67</v>
      </c>
      <c r="D6">
        <f>-28000+'Concepcion Marzo 2011'!B62</f>
        <v>-26464.492600422833</v>
      </c>
      <c r="J6" s="14">
        <f>SUM(D6:I6)</f>
        <v>-26464.492600422833</v>
      </c>
      <c r="K6" s="15">
        <f>-[1]Hoja1!$B$23</f>
        <v>-31875</v>
      </c>
      <c r="O6" s="3"/>
    </row>
    <row r="7" spans="1:15" x14ac:dyDescent="0.2">
      <c r="A7" s="4" t="s">
        <v>18</v>
      </c>
      <c r="E7" s="3">
        <v>-39175.42</v>
      </c>
      <c r="J7" s="14">
        <f>SUM(D7:I7)</f>
        <v>-39175.42</v>
      </c>
      <c r="K7" s="15">
        <f>-[1]Hoja1!$B$16</f>
        <v>-40000</v>
      </c>
      <c r="O7" s="3"/>
    </row>
    <row r="8" spans="1:15" x14ac:dyDescent="0.2">
      <c r="A8" s="4" t="s">
        <v>69</v>
      </c>
      <c r="D8">
        <f>-[1]Hoja1!$B$31/6+(-[1]Hoja1!$F$31)/24</f>
        <v>-1968.666666666667</v>
      </c>
      <c r="E8">
        <f>-[1]Hoja1!$B$31/6+(-[1]Hoja1!$F$31)/24</f>
        <v>-1968.666666666667</v>
      </c>
      <c r="F8">
        <f>-[1]Hoja1!$B$31/6+(-[1]Hoja1!$F$31)/24</f>
        <v>-1968.666666666667</v>
      </c>
      <c r="G8">
        <f>-[1]Hoja1!$B$31/6+(-[1]Hoja1!$F$31)/24</f>
        <v>-1968.666666666667</v>
      </c>
      <c r="H8">
        <f>-[1]Hoja1!$B$31/6+(-[1]Hoja1!$F$31)/24</f>
        <v>-1968.666666666667</v>
      </c>
      <c r="I8">
        <f>-[1]Hoja1!$B$31/6+(-[1]Hoja1!$F$31)/24</f>
        <v>-1968.666666666667</v>
      </c>
      <c r="J8" s="14">
        <f>SUM(D8:I8)</f>
        <v>-11812.000000000004</v>
      </c>
      <c r="K8" s="15">
        <f>[1]Hoja1!$B$31</f>
        <v>10630.800000000001</v>
      </c>
      <c r="O8" s="3"/>
    </row>
    <row r="9" spans="1:15" ht="13.5" thickBot="1" x14ac:dyDescent="0.25">
      <c r="B9" s="3">
        <f>SUM(B3)</f>
        <v>178368</v>
      </c>
      <c r="C9" s="3">
        <f t="shared" ref="C9:I9" si="0">SUM(C4:C7)</f>
        <v>0</v>
      </c>
      <c r="D9" s="3">
        <f t="shared" si="0"/>
        <v>-46852.492600422833</v>
      </c>
      <c r="E9" s="3">
        <f t="shared" si="0"/>
        <v>-53713.42</v>
      </c>
      <c r="F9" s="3">
        <f t="shared" si="0"/>
        <v>-14538</v>
      </c>
      <c r="G9" s="3">
        <f t="shared" si="0"/>
        <v>-14538</v>
      </c>
      <c r="H9" s="3">
        <f t="shared" si="0"/>
        <v>-14538</v>
      </c>
      <c r="I9" s="3">
        <f t="shared" si="0"/>
        <v>-14538</v>
      </c>
      <c r="J9" s="16">
        <f>SUM(D9:I9)</f>
        <v>-158717.91260042283</v>
      </c>
      <c r="K9" s="17">
        <f>SUM(K4:K7)</f>
        <v>-163931.20000000001</v>
      </c>
      <c r="L9" s="3">
        <f>SUM(L4:L7)</f>
        <v>0</v>
      </c>
      <c r="M9" s="3">
        <f>SUM(M4:M7)</f>
        <v>0</v>
      </c>
      <c r="N9" s="3">
        <f>SUM(N4:N7)</f>
        <v>0</v>
      </c>
      <c r="O9" s="3"/>
    </row>
    <row r="10" spans="1:15" x14ac:dyDescent="0.2">
      <c r="J10" s="9"/>
    </row>
    <row r="11" spans="1:15" x14ac:dyDescent="0.2">
      <c r="C11" t="s">
        <v>17</v>
      </c>
    </row>
    <row r="12" spans="1:15" x14ac:dyDescent="0.2">
      <c r="C12">
        <f>378000/24</f>
        <v>15750</v>
      </c>
      <c r="D12" t="s">
        <v>16</v>
      </c>
    </row>
    <row r="13" spans="1:15" x14ac:dyDescent="0.2">
      <c r="C13">
        <f>+C12*10</f>
        <v>157500</v>
      </c>
      <c r="D13" t="s">
        <v>15</v>
      </c>
    </row>
    <row r="14" spans="1:15" x14ac:dyDescent="0.2">
      <c r="C14">
        <v>112885</v>
      </c>
      <c r="D14" t="s">
        <v>14</v>
      </c>
    </row>
    <row r="15" spans="1:15" x14ac:dyDescent="0.2">
      <c r="C15">
        <f>+C13-C14</f>
        <v>44615</v>
      </c>
      <c r="D15" t="s">
        <v>13</v>
      </c>
    </row>
    <row r="16" spans="1:15" x14ac:dyDescent="0.2">
      <c r="C16">
        <f>+C15/18.8</f>
        <v>2373.1382978723404</v>
      </c>
      <c r="D16" t="s">
        <v>12</v>
      </c>
    </row>
    <row r="17" spans="3:4" x14ac:dyDescent="0.2">
      <c r="C17" t="s">
        <v>11</v>
      </c>
    </row>
    <row r="18" spans="3:4" x14ac:dyDescent="0.2">
      <c r="C18" s="2" t="s">
        <v>10</v>
      </c>
    </row>
    <row r="19" spans="3:4" x14ac:dyDescent="0.2">
      <c r="C19" s="2" t="s">
        <v>9</v>
      </c>
    </row>
    <row r="20" spans="3:4" x14ac:dyDescent="0.2">
      <c r="C20" s="2" t="s">
        <v>8</v>
      </c>
    </row>
    <row r="21" spans="3:4" x14ac:dyDescent="0.2">
      <c r="C21" s="1" t="s">
        <v>7</v>
      </c>
    </row>
    <row r="22" spans="3:4" x14ac:dyDescent="0.2">
      <c r="C22" s="1" t="s">
        <v>6</v>
      </c>
    </row>
    <row r="23" spans="3:4" x14ac:dyDescent="0.2">
      <c r="C23" s="1" t="s">
        <v>5</v>
      </c>
    </row>
    <row r="24" spans="3:4" x14ac:dyDescent="0.2">
      <c r="C24">
        <f>11*24</f>
        <v>264</v>
      </c>
      <c r="D24" t="s">
        <v>4</v>
      </c>
    </row>
    <row r="25" spans="3:4" x14ac:dyDescent="0.2">
      <c r="C25" s="1" t="s">
        <v>3</v>
      </c>
    </row>
    <row r="26" spans="3:4" x14ac:dyDescent="0.2">
      <c r="C26" s="1" t="s">
        <v>2</v>
      </c>
    </row>
    <row r="27" spans="3:4" x14ac:dyDescent="0.2">
      <c r="C27">
        <f>(C12*12-C14)/11000</f>
        <v>6.9195454545454549</v>
      </c>
      <c r="D27" t="s">
        <v>1</v>
      </c>
    </row>
    <row r="29" spans="3:4" x14ac:dyDescent="0.2">
      <c r="C29" t="s">
        <v>0</v>
      </c>
    </row>
  </sheetData>
  <mergeCells count="1">
    <mergeCell ref="J1:K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37" workbookViewId="0">
      <selection activeCell="B62" sqref="B62"/>
    </sheetView>
  </sheetViews>
  <sheetFormatPr baseColWidth="10" defaultRowHeight="12.75" x14ac:dyDescent="0.2"/>
  <cols>
    <col min="1" max="1" width="32.42578125" customWidth="1"/>
  </cols>
  <sheetData>
    <row r="1" spans="1:4" x14ac:dyDescent="0.2">
      <c r="A1" t="s">
        <v>32</v>
      </c>
      <c r="B1" t="s">
        <v>37</v>
      </c>
      <c r="C1" t="s">
        <v>40</v>
      </c>
      <c r="D1" t="s">
        <v>54</v>
      </c>
    </row>
    <row r="2" spans="1:4" x14ac:dyDescent="0.2">
      <c r="A2" t="s">
        <v>33</v>
      </c>
      <c r="B2" s="7">
        <v>28000</v>
      </c>
      <c r="C2" s="3"/>
      <c r="D2" s="3"/>
    </row>
    <row r="3" spans="1:4" x14ac:dyDescent="0.2">
      <c r="A3" t="s">
        <v>34</v>
      </c>
      <c r="B3" s="3">
        <v>-19300</v>
      </c>
      <c r="C3" s="7">
        <v>1000</v>
      </c>
      <c r="D3" s="3"/>
    </row>
    <row r="4" spans="1:4" x14ac:dyDescent="0.2">
      <c r="A4" t="s">
        <v>35</v>
      </c>
      <c r="B4" s="3">
        <v>-6700</v>
      </c>
      <c r="C4" s="3"/>
      <c r="D4" s="7">
        <v>160000</v>
      </c>
    </row>
    <row r="5" spans="1:4" x14ac:dyDescent="0.2">
      <c r="A5" s="5">
        <v>40614</v>
      </c>
      <c r="B5" s="3"/>
      <c r="C5" s="3"/>
      <c r="D5" s="3"/>
    </row>
    <row r="6" spans="1:4" x14ac:dyDescent="0.2">
      <c r="A6" t="s">
        <v>36</v>
      </c>
      <c r="B6" s="3">
        <v>-409</v>
      </c>
      <c r="C6" s="3"/>
      <c r="D6" s="3"/>
    </row>
    <row r="7" spans="1:4" x14ac:dyDescent="0.2">
      <c r="A7" t="s">
        <v>38</v>
      </c>
      <c r="B7" s="3">
        <v>-220</v>
      </c>
      <c r="C7" s="3"/>
      <c r="D7" s="3"/>
    </row>
    <row r="8" spans="1:4" x14ac:dyDescent="0.2">
      <c r="A8" t="s">
        <v>39</v>
      </c>
      <c r="B8" s="3"/>
      <c r="C8" s="3"/>
      <c r="D8" s="3">
        <v>-3400</v>
      </c>
    </row>
    <row r="9" spans="1:4" x14ac:dyDescent="0.2">
      <c r="A9" t="s">
        <v>41</v>
      </c>
      <c r="B9" s="3"/>
      <c r="C9" s="3"/>
      <c r="D9" s="3">
        <v>-1100</v>
      </c>
    </row>
    <row r="10" spans="1:4" x14ac:dyDescent="0.2">
      <c r="A10" t="s">
        <v>42</v>
      </c>
      <c r="B10" s="3"/>
      <c r="C10" s="3"/>
      <c r="D10" s="3">
        <v>-19000</v>
      </c>
    </row>
    <row r="11" spans="1:4" x14ac:dyDescent="0.2">
      <c r="A11" s="5">
        <v>40615</v>
      </c>
      <c r="B11" s="3"/>
      <c r="C11" s="3"/>
      <c r="D11" s="3"/>
    </row>
    <row r="12" spans="1:4" x14ac:dyDescent="0.2">
      <c r="A12" t="s">
        <v>43</v>
      </c>
      <c r="B12" s="3"/>
      <c r="C12" s="3"/>
      <c r="D12" s="3">
        <v>-1730</v>
      </c>
    </row>
    <row r="13" spans="1:4" x14ac:dyDescent="0.2">
      <c r="A13" t="s">
        <v>43</v>
      </c>
      <c r="B13" s="3"/>
      <c r="C13" s="3"/>
      <c r="D13" s="3">
        <v>-4666</v>
      </c>
    </row>
    <row r="14" spans="1:4" x14ac:dyDescent="0.2">
      <c r="A14" s="5">
        <v>40616</v>
      </c>
      <c r="B14" s="3"/>
      <c r="C14" s="3"/>
      <c r="D14" s="3"/>
    </row>
    <row r="15" spans="1:4" x14ac:dyDescent="0.2">
      <c r="A15" s="5" t="s">
        <v>45</v>
      </c>
      <c r="B15" s="3"/>
      <c r="C15" s="3"/>
      <c r="D15" s="3">
        <v>2000</v>
      </c>
    </row>
    <row r="16" spans="1:4" x14ac:dyDescent="0.2">
      <c r="A16" t="s">
        <v>44</v>
      </c>
      <c r="B16" s="3"/>
      <c r="C16" s="3"/>
      <c r="D16" s="3">
        <v>-4480</v>
      </c>
    </row>
    <row r="17" spans="1:4" x14ac:dyDescent="0.2">
      <c r="A17" t="s">
        <v>46</v>
      </c>
      <c r="B17" s="3"/>
      <c r="C17" s="3"/>
      <c r="D17" s="3">
        <f>-4300-800</f>
        <v>-5100</v>
      </c>
    </row>
    <row r="18" spans="1:4" x14ac:dyDescent="0.2">
      <c r="A18" s="5">
        <v>40617</v>
      </c>
      <c r="B18" s="3"/>
      <c r="C18" s="3"/>
      <c r="D18" s="3"/>
    </row>
    <row r="19" spans="1:4" x14ac:dyDescent="0.2">
      <c r="A19" s="5" t="s">
        <v>45</v>
      </c>
      <c r="B19" s="3"/>
      <c r="C19" s="3"/>
      <c r="D19" s="3">
        <f>-4000-2000</f>
        <v>-6000</v>
      </c>
    </row>
    <row r="20" spans="1:4" x14ac:dyDescent="0.2">
      <c r="A20" s="5">
        <v>40618</v>
      </c>
      <c r="B20" s="3"/>
      <c r="C20" s="3"/>
      <c r="D20" s="3"/>
    </row>
    <row r="21" spans="1:4" x14ac:dyDescent="0.2">
      <c r="A21" s="5" t="s">
        <v>45</v>
      </c>
      <c r="B21" s="3"/>
      <c r="C21" s="3"/>
      <c r="D21" s="3">
        <f>-2650-2000</f>
        <v>-4650</v>
      </c>
    </row>
    <row r="22" spans="1:4" x14ac:dyDescent="0.2">
      <c r="A22" s="5" t="s">
        <v>43</v>
      </c>
      <c r="B22" s="3"/>
      <c r="C22" s="3"/>
      <c r="D22" s="3">
        <v>-6277</v>
      </c>
    </row>
    <row r="23" spans="1:4" x14ac:dyDescent="0.2">
      <c r="A23" s="5" t="s">
        <v>47</v>
      </c>
      <c r="B23" s="3"/>
      <c r="C23" s="3"/>
      <c r="D23" s="3">
        <v>-5900</v>
      </c>
    </row>
    <row r="24" spans="1:4" x14ac:dyDescent="0.2">
      <c r="A24" s="5">
        <v>40619</v>
      </c>
      <c r="B24" s="3"/>
      <c r="C24" s="3"/>
      <c r="D24" s="3"/>
    </row>
    <row r="25" spans="1:4" x14ac:dyDescent="0.2">
      <c r="A25" s="5" t="s">
        <v>48</v>
      </c>
      <c r="B25" s="3"/>
      <c r="C25" s="3"/>
      <c r="D25" s="3">
        <v>-2790</v>
      </c>
    </row>
    <row r="26" spans="1:4" x14ac:dyDescent="0.2">
      <c r="A26" s="5" t="s">
        <v>45</v>
      </c>
      <c r="B26" s="3"/>
      <c r="C26" s="3"/>
      <c r="D26" s="3">
        <f>-2000-500</f>
        <v>-2500</v>
      </c>
    </row>
    <row r="27" spans="1:4" x14ac:dyDescent="0.2">
      <c r="A27" s="5" t="s">
        <v>42</v>
      </c>
      <c r="B27" s="3"/>
      <c r="C27" s="3"/>
      <c r="D27" s="3">
        <v>-11400</v>
      </c>
    </row>
    <row r="28" spans="1:4" x14ac:dyDescent="0.2">
      <c r="A28" s="5">
        <v>40620</v>
      </c>
      <c r="B28" s="3"/>
      <c r="C28" s="3"/>
      <c r="D28" s="3"/>
    </row>
    <row r="29" spans="1:4" x14ac:dyDescent="0.2">
      <c r="A29" s="5" t="s">
        <v>45</v>
      </c>
      <c r="B29" s="3"/>
      <c r="C29" s="3"/>
      <c r="D29" s="3">
        <v>-4000</v>
      </c>
    </row>
    <row r="30" spans="1:4" x14ac:dyDescent="0.2">
      <c r="A30" s="5" t="s">
        <v>49</v>
      </c>
      <c r="B30" s="3"/>
      <c r="C30" s="3"/>
      <c r="D30" s="3">
        <v>-17080</v>
      </c>
    </row>
    <row r="31" spans="1:4" x14ac:dyDescent="0.2">
      <c r="A31" s="5" t="s">
        <v>51</v>
      </c>
      <c r="B31" s="3"/>
      <c r="C31" s="3"/>
      <c r="D31" s="3">
        <v>-1200</v>
      </c>
    </row>
    <row r="32" spans="1:4" x14ac:dyDescent="0.2">
      <c r="A32" s="5" t="s">
        <v>43</v>
      </c>
      <c r="B32" s="3"/>
      <c r="C32" s="3"/>
      <c r="D32" s="3">
        <v>-11438</v>
      </c>
    </row>
    <row r="33" spans="1:4" x14ac:dyDescent="0.2">
      <c r="A33" s="5">
        <v>40621</v>
      </c>
      <c r="B33" s="3"/>
      <c r="C33" s="3"/>
      <c r="D33" s="3"/>
    </row>
    <row r="34" spans="1:4" x14ac:dyDescent="0.2">
      <c r="A34" s="5" t="s">
        <v>50</v>
      </c>
      <c r="B34" s="3"/>
      <c r="C34" s="3"/>
      <c r="D34" s="3">
        <v>-28500</v>
      </c>
    </row>
    <row r="35" spans="1:4" x14ac:dyDescent="0.2">
      <c r="A35" s="5" t="s">
        <v>47</v>
      </c>
      <c r="B35" s="3"/>
      <c r="C35" s="3"/>
      <c r="D35" s="3">
        <v>-5900</v>
      </c>
    </row>
    <row r="36" spans="1:4" x14ac:dyDescent="0.2">
      <c r="A36" s="5">
        <v>40623</v>
      </c>
      <c r="B36" s="3"/>
      <c r="C36" s="3"/>
      <c r="D36" s="3"/>
    </row>
    <row r="37" spans="1:4" x14ac:dyDescent="0.2">
      <c r="A37" s="5" t="s">
        <v>52</v>
      </c>
      <c r="B37" s="3"/>
      <c r="C37" s="3"/>
      <c r="D37" s="3">
        <v>-5000</v>
      </c>
    </row>
    <row r="38" spans="1:4" x14ac:dyDescent="0.2">
      <c r="A38" s="5" t="s">
        <v>48</v>
      </c>
      <c r="B38" s="3"/>
      <c r="C38" s="3"/>
      <c r="D38" s="3">
        <v>-5670</v>
      </c>
    </row>
    <row r="39" spans="1:4" x14ac:dyDescent="0.2">
      <c r="A39" s="5">
        <v>40624</v>
      </c>
      <c r="B39" s="3"/>
      <c r="C39" s="3"/>
      <c r="D39" s="3"/>
    </row>
    <row r="40" spans="1:4" x14ac:dyDescent="0.2">
      <c r="A40" s="5" t="s">
        <v>53</v>
      </c>
      <c r="B40" s="3"/>
      <c r="C40" s="3">
        <v>-900</v>
      </c>
      <c r="D40" s="8">
        <v>425700</v>
      </c>
    </row>
    <row r="41" spans="1:4" x14ac:dyDescent="0.2">
      <c r="A41" s="6" t="s">
        <v>45</v>
      </c>
      <c r="B41" s="3"/>
      <c r="C41" s="3"/>
      <c r="D41" s="3">
        <v>-4000</v>
      </c>
    </row>
    <row r="42" spans="1:4" x14ac:dyDescent="0.2">
      <c r="A42" s="5" t="s">
        <v>43</v>
      </c>
      <c r="B42" s="3"/>
      <c r="C42" s="3"/>
      <c r="D42" s="3">
        <v>-2480</v>
      </c>
    </row>
    <row r="43" spans="1:4" x14ac:dyDescent="0.2">
      <c r="A43" s="5" t="s">
        <v>46</v>
      </c>
      <c r="B43" s="3"/>
      <c r="C43" s="3"/>
      <c r="D43" s="3">
        <f>-4300-800</f>
        <v>-5100</v>
      </c>
    </row>
    <row r="44" spans="1:4" x14ac:dyDescent="0.2">
      <c r="A44" s="5">
        <v>40625</v>
      </c>
      <c r="B44" s="3"/>
      <c r="C44" s="3"/>
      <c r="D44" s="3"/>
    </row>
    <row r="45" spans="1:4" x14ac:dyDescent="0.2">
      <c r="A45" s="6" t="s">
        <v>45</v>
      </c>
      <c r="B45" s="3"/>
      <c r="C45" s="3"/>
      <c r="D45" s="3">
        <v>-2000</v>
      </c>
    </row>
    <row r="46" spans="1:4" x14ac:dyDescent="0.2">
      <c r="A46" s="6" t="s">
        <v>43</v>
      </c>
      <c r="B46" s="3"/>
      <c r="C46" s="3"/>
      <c r="D46" s="3">
        <v>-6990</v>
      </c>
    </row>
    <row r="47" spans="1:4" x14ac:dyDescent="0.2">
      <c r="A47" s="5">
        <v>40626</v>
      </c>
      <c r="B47" s="3"/>
      <c r="C47" s="3"/>
      <c r="D47" s="3"/>
    </row>
    <row r="48" spans="1:4" x14ac:dyDescent="0.2">
      <c r="A48" s="5" t="s">
        <v>45</v>
      </c>
      <c r="B48" s="3"/>
      <c r="C48" s="3"/>
      <c r="D48" s="3">
        <v>-4000</v>
      </c>
    </row>
    <row r="49" spans="1:5" x14ac:dyDescent="0.2">
      <c r="A49" s="5" t="s">
        <v>55</v>
      </c>
      <c r="B49" s="3"/>
      <c r="C49" s="3"/>
      <c r="D49" s="3">
        <v>-6850</v>
      </c>
    </row>
    <row r="50" spans="1:5" x14ac:dyDescent="0.2">
      <c r="A50" s="5" t="s">
        <v>43</v>
      </c>
      <c r="B50" s="3"/>
      <c r="C50" s="3"/>
      <c r="D50" s="3">
        <v>-14281</v>
      </c>
    </row>
    <row r="51" spans="1:5" x14ac:dyDescent="0.2">
      <c r="A51" s="5">
        <v>40627</v>
      </c>
      <c r="B51" s="3"/>
      <c r="C51" s="3"/>
      <c r="D51" s="3"/>
    </row>
    <row r="52" spans="1:5" x14ac:dyDescent="0.2">
      <c r="A52" s="6" t="s">
        <v>58</v>
      </c>
      <c r="B52" s="3"/>
      <c r="C52" s="3"/>
      <c r="D52" s="3">
        <v>-9500</v>
      </c>
    </row>
    <row r="53" spans="1:5" x14ac:dyDescent="0.2">
      <c r="A53" s="5" t="s">
        <v>56</v>
      </c>
      <c r="B53" s="3"/>
      <c r="C53" s="3"/>
      <c r="D53" s="3">
        <v>-403000</v>
      </c>
    </row>
    <row r="54" spans="1:5" x14ac:dyDescent="0.2">
      <c r="A54" s="5">
        <v>40628</v>
      </c>
      <c r="B54" s="3"/>
      <c r="C54" s="3"/>
      <c r="D54" s="3"/>
    </row>
    <row r="55" spans="1:5" x14ac:dyDescent="0.2">
      <c r="A55" s="6" t="s">
        <v>57</v>
      </c>
      <c r="B55" s="3"/>
      <c r="C55" s="3"/>
      <c r="D55" s="3">
        <v>-3720</v>
      </c>
    </row>
    <row r="56" spans="1:5" x14ac:dyDescent="0.2">
      <c r="A56" s="6" t="s">
        <v>59</v>
      </c>
      <c r="B56" s="3">
        <v>-450</v>
      </c>
      <c r="C56" s="3"/>
      <c r="D56" s="3"/>
    </row>
    <row r="57" spans="1:5" x14ac:dyDescent="0.2">
      <c r="B57" s="3">
        <f>SUM(B2:B56)</f>
        <v>921</v>
      </c>
      <c r="C57" s="3">
        <f t="shared" ref="C57:D57" si="0">SUM(C2:C56)</f>
        <v>100</v>
      </c>
      <c r="D57" s="3">
        <f t="shared" si="0"/>
        <v>-32002</v>
      </c>
      <c r="E57" s="4" t="s">
        <v>60</v>
      </c>
    </row>
    <row r="58" spans="1:5" x14ac:dyDescent="0.2">
      <c r="E58">
        <f>+D57/473</f>
        <v>-67.657505285412256</v>
      </c>
    </row>
    <row r="59" spans="1:5" x14ac:dyDescent="0.2">
      <c r="B59" s="4" t="s">
        <v>61</v>
      </c>
    </row>
    <row r="60" spans="1:5" x14ac:dyDescent="0.2">
      <c r="B60" s="3">
        <f>B57</f>
        <v>921</v>
      </c>
      <c r="C60" s="3">
        <f>+C57+E58</f>
        <v>32.342494714587744</v>
      </c>
    </row>
    <row r="61" spans="1:5" x14ac:dyDescent="0.2">
      <c r="B61" s="4" t="s">
        <v>62</v>
      </c>
    </row>
    <row r="62" spans="1:5" x14ac:dyDescent="0.2">
      <c r="B62">
        <f>+B60+C60*19</f>
        <v>1535.5073995771672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Rendición FCE</vt:lpstr>
      <vt:lpstr>Concepcion Marzo 2011</vt:lpstr>
    </vt:vector>
  </TitlesOfParts>
  <Company>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caffera</dc:creator>
  <cp:lastModifiedBy>UDM</cp:lastModifiedBy>
  <dcterms:created xsi:type="dcterms:W3CDTF">2011-06-22T10:30:45Z</dcterms:created>
  <dcterms:modified xsi:type="dcterms:W3CDTF">2011-07-13T13:54:10Z</dcterms:modified>
</cp:coreProperties>
</file>