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activeTab="1"/>
  </bookViews>
  <sheets>
    <sheet name="Calculos viaticos Concepción" sheetId="1" r:id="rId1"/>
    <sheet name="Planilla de gastos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6" i="2"/>
  <c r="D16"/>
  <c r="D15"/>
  <c r="I7"/>
  <c r="I5"/>
  <c r="G6"/>
  <c r="G5"/>
  <c r="F5"/>
  <c r="F13"/>
  <c r="D7"/>
  <c r="D8" s="1"/>
  <c r="D9" s="1"/>
  <c r="D5"/>
  <c r="E16" i="1"/>
  <c r="D18"/>
  <c r="E18" s="1"/>
  <c r="E19" s="1"/>
  <c r="C2" i="2"/>
  <c r="D2" s="1"/>
  <c r="D9" i="1"/>
  <c r="D7"/>
  <c r="D6"/>
  <c r="B11"/>
  <c r="B10"/>
  <c r="B7"/>
  <c r="B8" s="1"/>
  <c r="B9" s="1"/>
  <c r="B6"/>
  <c r="B5"/>
  <c r="B2"/>
  <c r="A1"/>
</calcChain>
</file>

<file path=xl/comments1.xml><?xml version="1.0" encoding="utf-8"?>
<comments xmlns="http://schemas.openxmlformats.org/spreadsheetml/2006/main">
  <authors>
    <author>marcaffera</author>
  </authors>
  <commentList>
    <comment ref="E5" authorId="0">
      <text>
        <r>
          <rPr>
            <b/>
            <sz val="8"/>
            <color indexed="81"/>
            <rFont val="Tahoma"/>
            <family val="2"/>
          </rPr>
          <t>marcaffera:</t>
        </r>
        <r>
          <rPr>
            <sz val="8"/>
            <color indexed="81"/>
            <rFont val="Tahoma"/>
            <family val="2"/>
          </rPr>
          <t xml:space="preserve">
Lo que cobré extra en marzo - junio</t>
        </r>
      </text>
    </comment>
    <comment ref="E13" authorId="0">
      <text>
        <r>
          <rPr>
            <b/>
            <sz val="8"/>
            <color indexed="81"/>
            <rFont val="Tahoma"/>
            <family val="2"/>
          </rPr>
          <t>marcaffera:</t>
        </r>
        <r>
          <rPr>
            <sz val="8"/>
            <color indexed="81"/>
            <rFont val="Tahoma"/>
            <family val="2"/>
          </rPr>
          <t xml:space="preserve">
plata por mes que me dio la UM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>marcaffera:</t>
        </r>
        <r>
          <rPr>
            <sz val="8"/>
            <color indexed="81"/>
            <rFont val="Tahoma"/>
            <family val="2"/>
          </rPr>
          <t xml:space="preserve">
Lo que me suman los gastos de la rendicion 2 sin el aguinaldo
</t>
        </r>
      </text>
    </comment>
  </commentList>
</comments>
</file>

<file path=xl/sharedStrings.xml><?xml version="1.0" encoding="utf-8"?>
<sst xmlns="http://schemas.openxmlformats.org/spreadsheetml/2006/main" count="49" uniqueCount="44">
  <si>
    <t>hotel</t>
  </si>
  <si>
    <t>pasaje</t>
  </si>
  <si>
    <t>tasa</t>
  </si>
  <si>
    <t>traslados</t>
  </si>
  <si>
    <t>comidas</t>
  </si>
  <si>
    <t>menos pasaje</t>
  </si>
  <si>
    <t>en pesos</t>
  </si>
  <si>
    <t>como max</t>
  </si>
  <si>
    <t>US$</t>
  </si>
  <si>
    <t>$U</t>
  </si>
  <si>
    <t>$C</t>
  </si>
  <si>
    <t>llevo:</t>
  </si>
  <si>
    <t>dolares</t>
  </si>
  <si>
    <t>pesos</t>
  </si>
  <si>
    <t>pesos chilenos</t>
  </si>
  <si>
    <t>total en dólares</t>
  </si>
  <si>
    <t>por las dudas</t>
  </si>
  <si>
    <t>saco del cajera</t>
  </si>
  <si>
    <t>item</t>
  </si>
  <si>
    <t>pasaje marcelo</t>
  </si>
  <si>
    <t>saqué del cajero</t>
  </si>
  <si>
    <t>pagué</t>
  </si>
  <si>
    <t>pasaje carlos</t>
  </si>
  <si>
    <t>debería sacar para mi</t>
  </si>
  <si>
    <t>VIAJE CARLOS</t>
  </si>
  <si>
    <t xml:space="preserve">Pasaje </t>
  </si>
  <si>
    <t>Hotel</t>
  </si>
  <si>
    <t>Viaticos</t>
  </si>
  <si>
    <t>us$</t>
  </si>
  <si>
    <t>$</t>
  </si>
  <si>
    <t>me devolvió</t>
  </si>
  <si>
    <t>Sobraron (de lo que saqué)</t>
  </si>
  <si>
    <t>Lo tendría que depositar de nuevo en la cuenta</t>
  </si>
  <si>
    <t>la ANII depositó en la cuenta de la UM</t>
  </si>
  <si>
    <t>la ANII depositó en MI cuenta para viajes</t>
  </si>
  <si>
    <t>suma</t>
  </si>
  <si>
    <t>si le resto lo que todavia no me pagaron de aguinaldo</t>
  </si>
  <si>
    <t>si le saco los mil que me sobraron de viaticos</t>
  </si>
  <si>
    <t>esto es lo que tiene que sumar la rencidion de gastos a junio</t>
  </si>
  <si>
    <t>DEPOSITO DE LA ANII EN AGOSTO A LA UM</t>
  </si>
  <si>
    <t>Y EN LA CUENTA PARA VIAJES</t>
  </si>
  <si>
    <t>SUMA</t>
  </si>
  <si>
    <t>esto es lo que tiene que sumar la rendicion agosto - diciembre</t>
  </si>
  <si>
    <t>SI LE SACO LOS 31.000 PESOS CHILENOS QUE ME SOBRARON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</si>
</sst>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3" fontId="0" fillId="0" borderId="0" xfId="0" applyNumberFormat="1"/>
    <xf numFmtId="0" fontId="2" fillId="3" borderId="0" xfId="0" applyFont="1" applyFill="1"/>
    <xf numFmtId="0" fontId="0" fillId="3" borderId="0" xfId="0" applyFill="1"/>
    <xf numFmtId="0" fontId="0" fillId="0" borderId="1" xfId="0" applyBorder="1"/>
    <xf numFmtId="0" fontId="1" fillId="0" borderId="1" xfId="0" applyFont="1" applyBorder="1"/>
    <xf numFmtId="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la%20de%20Rendici&#243;n%20de%20Gastos%201%20FCE%202007_35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VO"/>
      <sheetName val="PLANILLA RENDICIÓN"/>
      <sheetName val="CÓDIGOS RUBROS"/>
    </sheetNames>
    <sheetDataSet>
      <sheetData sheetId="0"/>
      <sheetData sheetId="1">
        <row r="31">
          <cell r="K31">
            <v>5278.833333333333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E17" sqref="E17"/>
    </sheetView>
  </sheetViews>
  <sheetFormatPr baseColWidth="10" defaultRowHeight="15"/>
  <cols>
    <col min="1" max="1" width="13.140625" bestFit="1" customWidth="1"/>
    <col min="2" max="2" width="15.42578125" bestFit="1" customWidth="1"/>
    <col min="5" max="5" width="25.140625" bestFit="1" customWidth="1"/>
  </cols>
  <sheetData>
    <row r="1" spans="1:6">
      <c r="A1">
        <f>30000/24</f>
        <v>1250</v>
      </c>
      <c r="D1" t="s">
        <v>11</v>
      </c>
    </row>
    <row r="2" spans="1:6">
      <c r="A2" t="s">
        <v>0</v>
      </c>
      <c r="B2" s="1">
        <f>50*7</f>
        <v>350</v>
      </c>
      <c r="C2" t="s">
        <v>8</v>
      </c>
      <c r="D2">
        <v>350</v>
      </c>
      <c r="E2" t="s">
        <v>12</v>
      </c>
    </row>
    <row r="3" spans="1:6">
      <c r="A3" t="s">
        <v>1</v>
      </c>
      <c r="B3">
        <v>430</v>
      </c>
    </row>
    <row r="4" spans="1:6">
      <c r="A4" t="s">
        <v>2</v>
      </c>
      <c r="B4" s="1">
        <v>31</v>
      </c>
      <c r="C4" t="s">
        <v>8</v>
      </c>
      <c r="D4">
        <v>31</v>
      </c>
      <c r="E4" t="s">
        <v>12</v>
      </c>
    </row>
    <row r="5" spans="1:6">
      <c r="A5" t="s">
        <v>3</v>
      </c>
      <c r="B5">
        <f>500*2/24</f>
        <v>41.666666666666664</v>
      </c>
      <c r="C5" t="s">
        <v>9</v>
      </c>
      <c r="D5">
        <v>1000</v>
      </c>
      <c r="E5" t="s">
        <v>13</v>
      </c>
    </row>
    <row r="6" spans="1:6">
      <c r="A6" t="s">
        <v>4</v>
      </c>
      <c r="B6">
        <f>10*2*7</f>
        <v>140</v>
      </c>
      <c r="C6" t="s">
        <v>10</v>
      </c>
      <c r="D6">
        <f>140*600</f>
        <v>84000</v>
      </c>
      <c r="E6" t="s">
        <v>14</v>
      </c>
    </row>
    <row r="7" spans="1:6">
      <c r="B7">
        <f>SUM(B2:B6)</f>
        <v>992.66666666666663</v>
      </c>
      <c r="D7">
        <f>350+31+41+140</f>
        <v>562</v>
      </c>
      <c r="E7" t="s">
        <v>15</v>
      </c>
    </row>
    <row r="8" spans="1:6">
      <c r="A8" t="s">
        <v>5</v>
      </c>
      <c r="B8">
        <f>+B7-B3</f>
        <v>562.66666666666663</v>
      </c>
      <c r="D8">
        <v>100</v>
      </c>
      <c r="E8" t="s">
        <v>16</v>
      </c>
    </row>
    <row r="9" spans="1:6">
      <c r="A9" t="s">
        <v>6</v>
      </c>
      <c r="B9">
        <f>+B8*25</f>
        <v>14066.666666666666</v>
      </c>
      <c r="D9">
        <f>662*25</f>
        <v>16550</v>
      </c>
      <c r="E9" t="s">
        <v>17</v>
      </c>
    </row>
    <row r="10" spans="1:6">
      <c r="A10" t="s">
        <v>7</v>
      </c>
      <c r="B10">
        <f>1250-562</f>
        <v>688</v>
      </c>
    </row>
    <row r="11" spans="1:6">
      <c r="A11" t="s">
        <v>6</v>
      </c>
      <c r="B11">
        <f>+B10*25</f>
        <v>17200</v>
      </c>
    </row>
    <row r="13" spans="1:6" s="4" customFormat="1">
      <c r="A13" s="3" t="s">
        <v>24</v>
      </c>
    </row>
    <row r="14" spans="1:6">
      <c r="A14" s="5" t="s">
        <v>25</v>
      </c>
      <c r="B14" s="5"/>
      <c r="C14" s="5"/>
      <c r="D14" s="5"/>
      <c r="E14" s="5"/>
      <c r="F14" s="5"/>
    </row>
    <row r="15" spans="1:6">
      <c r="A15" s="5" t="s">
        <v>26</v>
      </c>
      <c r="B15" s="5" t="s">
        <v>20</v>
      </c>
      <c r="C15" s="5" t="s">
        <v>28</v>
      </c>
      <c r="D15" s="5" t="s">
        <v>29</v>
      </c>
      <c r="E15" s="5" t="s">
        <v>31</v>
      </c>
      <c r="F15" s="5"/>
    </row>
    <row r="16" spans="1:6">
      <c r="A16" s="5"/>
      <c r="B16" s="5">
        <v>10000</v>
      </c>
      <c r="C16" s="5">
        <v>400</v>
      </c>
      <c r="D16" s="5">
        <v>9800</v>
      </c>
      <c r="E16" s="5">
        <f>+B16-D16</f>
        <v>200</v>
      </c>
      <c r="F16" s="5"/>
    </row>
    <row r="17" spans="1:6">
      <c r="A17" s="5" t="s">
        <v>27</v>
      </c>
      <c r="B17" s="5" t="s">
        <v>20</v>
      </c>
      <c r="D17" s="5"/>
      <c r="E17" s="5" t="s">
        <v>30</v>
      </c>
      <c r="F17" s="5"/>
    </row>
    <row r="18" spans="1:6">
      <c r="A18" s="5"/>
      <c r="B18" s="5">
        <v>5000</v>
      </c>
      <c r="C18" s="5"/>
      <c r="D18" s="5">
        <f>5000-811</f>
        <v>4189</v>
      </c>
      <c r="E18" s="5">
        <f>+B18-D18</f>
        <v>811</v>
      </c>
      <c r="F18" s="5"/>
    </row>
    <row r="19" spans="1:6">
      <c r="A19" s="5"/>
      <c r="B19" s="5"/>
      <c r="C19" s="5"/>
      <c r="D19" s="5"/>
      <c r="E19" s="6">
        <f>+E18+E16</f>
        <v>1011</v>
      </c>
      <c r="F19" s="5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D13" sqref="D13"/>
    </sheetView>
  </sheetViews>
  <sheetFormatPr baseColWidth="10" defaultRowHeight="15"/>
  <cols>
    <col min="1" max="1" width="14.28515625" bestFit="1" customWidth="1"/>
    <col min="2" max="2" width="15.42578125" bestFit="1" customWidth="1"/>
    <col min="4" max="4" width="19.7109375" bestFit="1" customWidth="1"/>
  </cols>
  <sheetData>
    <row r="1" spans="1:9">
      <c r="A1" t="s">
        <v>18</v>
      </c>
      <c r="B1" t="s">
        <v>20</v>
      </c>
      <c r="C1" t="s">
        <v>21</v>
      </c>
      <c r="D1" t="s">
        <v>23</v>
      </c>
    </row>
    <row r="2" spans="1:9">
      <c r="A2" t="s">
        <v>19</v>
      </c>
      <c r="B2" s="2">
        <v>10000</v>
      </c>
      <c r="C2">
        <f>430*24.6</f>
        <v>10578</v>
      </c>
      <c r="D2" s="2">
        <f>+C2-B2</f>
        <v>578</v>
      </c>
    </row>
    <row r="3" spans="1:9">
      <c r="A3" t="s">
        <v>22</v>
      </c>
      <c r="B3" s="2">
        <v>10000</v>
      </c>
      <c r="C3">
        <v>11858</v>
      </c>
    </row>
    <row r="5" spans="1:9">
      <c r="A5" t="s">
        <v>33</v>
      </c>
      <c r="D5">
        <f>31673*4+31673*4/12</f>
        <v>137249.66666666666</v>
      </c>
      <c r="E5">
        <v>31673</v>
      </c>
      <c r="F5">
        <f>+E5*4</f>
        <v>126692</v>
      </c>
      <c r="G5">
        <f>+D5-F5</f>
        <v>10557.666666666657</v>
      </c>
      <c r="I5">
        <f>92605/2</f>
        <v>46302.5</v>
      </c>
    </row>
    <row r="6" spans="1:9">
      <c r="A6" t="s">
        <v>34</v>
      </c>
      <c r="D6">
        <v>60000</v>
      </c>
      <c r="G6">
        <f>54556.84*2</f>
        <v>109113.68</v>
      </c>
      <c r="I6">
        <v>54556.84</v>
      </c>
    </row>
    <row r="7" spans="1:9">
      <c r="C7" t="s">
        <v>35</v>
      </c>
      <c r="D7">
        <f>+D6+D5</f>
        <v>197249.66666666666</v>
      </c>
      <c r="I7">
        <f>+I6-I5</f>
        <v>8254.3399999999965</v>
      </c>
    </row>
    <row r="8" spans="1:9">
      <c r="C8" s="8" t="s">
        <v>36</v>
      </c>
      <c r="D8" s="7">
        <f>+D7-'[1]PLANILLA RENDICIÓN'!K31</f>
        <v>191970.83333333331</v>
      </c>
    </row>
    <row r="9" spans="1:9">
      <c r="C9" s="8" t="s">
        <v>37</v>
      </c>
      <c r="D9" s="7">
        <f>+D8-1000</f>
        <v>190970.83333333331</v>
      </c>
    </row>
    <row r="10" spans="1:9">
      <c r="D10" t="s">
        <v>38</v>
      </c>
    </row>
    <row r="11" spans="1:9">
      <c r="D11" s="7"/>
    </row>
    <row r="13" spans="1:9">
      <c r="A13" t="s">
        <v>39</v>
      </c>
      <c r="D13">
        <v>137250</v>
      </c>
      <c r="E13">
        <v>25339</v>
      </c>
      <c r="F13">
        <f>+E13*5</f>
        <v>126695</v>
      </c>
    </row>
    <row r="14" spans="1:9">
      <c r="A14" t="s">
        <v>40</v>
      </c>
      <c r="D14">
        <v>30000</v>
      </c>
    </row>
    <row r="15" spans="1:9">
      <c r="A15" t="s">
        <v>43</v>
      </c>
      <c r="D15">
        <f>31000*0.041</f>
        <v>1271</v>
      </c>
    </row>
    <row r="16" spans="1:9">
      <c r="C16" t="s">
        <v>41</v>
      </c>
      <c r="D16">
        <f>+D13+D14-D15</f>
        <v>165979</v>
      </c>
      <c r="E16">
        <v>155421.89000000001</v>
      </c>
      <c r="F16">
        <f>+D16-E16</f>
        <v>10557.109999999986</v>
      </c>
    </row>
    <row r="18" spans="4:4">
      <c r="D18" t="s">
        <v>42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Calculos viaticos Concepción</vt:lpstr>
      <vt:lpstr>Planilla de gastos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Caffera, Marcelo</dc:creator>
  <cp:lastModifiedBy>marcaffera</cp:lastModifiedBy>
  <dcterms:created xsi:type="dcterms:W3CDTF">2009-03-25T16:36:20Z</dcterms:created>
  <dcterms:modified xsi:type="dcterms:W3CDTF">2010-02-26T15:55:03Z</dcterms:modified>
</cp:coreProperties>
</file>