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tabRatio="781" firstSheet="2" activeTab="4"/>
  </bookViews>
  <sheets>
    <sheet name="Cuenta privada" sheetId="1" r:id="rId1"/>
    <sheet name="Por jugador y período" sheetId="9" r:id="rId2"/>
    <sheet name="cuenta grupal" sheetId="2" r:id="rId3"/>
    <sheet name="Eficiencia" sheetId="10" r:id="rId4"/>
    <sheet name="Hombres versus MUjeres" sheetId="11" r:id="rId5"/>
    <sheet name="final" sheetId="3" r:id="rId6"/>
    <sheet name="Promedio fichas c. grupal" sheetId="5" r:id="rId7"/>
    <sheet name="Fichas c. grupal- sexo" sheetId="6" r:id="rId8"/>
    <sheet name="Hoja1" sheetId="8" r:id="rId9"/>
  </sheets>
  <calcPr calcId="125725"/>
</workbook>
</file>

<file path=xl/calcChain.xml><?xml version="1.0" encoding="utf-8"?>
<calcChain xmlns="http://schemas.openxmlformats.org/spreadsheetml/2006/main">
  <c r="K25" i="3"/>
  <c r="K24"/>
  <c r="K23"/>
  <c r="K22"/>
  <c r="K21"/>
  <c r="K20"/>
  <c r="K19"/>
  <c r="K18"/>
  <c r="K17"/>
  <c r="K16"/>
  <c r="J16"/>
  <c r="J25"/>
  <c r="J24"/>
  <c r="J23"/>
  <c r="J22"/>
  <c r="J21"/>
  <c r="J20"/>
  <c r="J19"/>
  <c r="J18"/>
  <c r="J17"/>
  <c r="C28"/>
  <c r="D27"/>
  <c r="I25"/>
  <c r="I24"/>
  <c r="I23"/>
  <c r="I22"/>
  <c r="I21"/>
  <c r="I20"/>
  <c r="I19"/>
  <c r="I18"/>
  <c r="I17"/>
  <c r="I16"/>
  <c r="E25"/>
  <c r="F25" s="1"/>
  <c r="F24"/>
  <c r="E24"/>
  <c r="G24" s="1"/>
  <c r="E23"/>
  <c r="F23" s="1"/>
  <c r="F22"/>
  <c r="E22"/>
  <c r="G22" s="1"/>
  <c r="E21"/>
  <c r="F21" s="1"/>
  <c r="F20"/>
  <c r="E20"/>
  <c r="G20" s="1"/>
  <c r="E19"/>
  <c r="F19" s="1"/>
  <c r="F18"/>
  <c r="E18"/>
  <c r="G18" s="1"/>
  <c r="E17"/>
  <c r="F17" s="1"/>
  <c r="F16"/>
  <c r="E16"/>
  <c r="G16" s="1"/>
  <c r="G29" i="2"/>
  <c r="G28"/>
  <c r="G27"/>
  <c r="G26"/>
  <c r="G25"/>
  <c r="G24"/>
  <c r="G23"/>
  <c r="G22"/>
  <c r="G21"/>
  <c r="G20"/>
  <c r="F29"/>
  <c r="F28"/>
  <c r="F27"/>
  <c r="F26"/>
  <c r="F25"/>
  <c r="F24"/>
  <c r="F23"/>
  <c r="F22"/>
  <c r="F21"/>
  <c r="F20"/>
  <c r="E29"/>
  <c r="E28"/>
  <c r="E27"/>
  <c r="E26"/>
  <c r="E25"/>
  <c r="E24"/>
  <c r="E23"/>
  <c r="E22"/>
  <c r="E21"/>
  <c r="E20"/>
  <c r="D20" i="1"/>
  <c r="D21"/>
  <c r="D22"/>
  <c r="D23"/>
  <c r="D24"/>
  <c r="D25"/>
  <c r="D26"/>
  <c r="D27"/>
  <c r="D28"/>
  <c r="D19"/>
  <c r="D21" i="2"/>
  <c r="D22"/>
  <c r="D23"/>
  <c r="D24"/>
  <c r="D25"/>
  <c r="D26"/>
  <c r="D27"/>
  <c r="D28"/>
  <c r="D29"/>
  <c r="D20"/>
  <c r="C21"/>
  <c r="C22"/>
  <c r="C23"/>
  <c r="C24"/>
  <c r="C25"/>
  <c r="C26"/>
  <c r="C27"/>
  <c r="C28"/>
  <c r="C29"/>
  <c r="C20"/>
  <c r="Z5"/>
  <c r="Z6"/>
  <c r="Z7"/>
  <c r="Z8"/>
  <c r="Z9"/>
  <c r="Z10"/>
  <c r="Z11"/>
  <c r="Z12"/>
  <c r="Z13"/>
  <c r="Z4"/>
  <c r="Y5"/>
  <c r="B21" s="1"/>
  <c r="Y6"/>
  <c r="B22" s="1"/>
  <c r="Y7"/>
  <c r="B23" s="1"/>
  <c r="Y8"/>
  <c r="B24" s="1"/>
  <c r="Y9"/>
  <c r="B25" s="1"/>
  <c r="Y10"/>
  <c r="B26" s="1"/>
  <c r="Y11"/>
  <c r="B27" s="1"/>
  <c r="Y12"/>
  <c r="B28" s="1"/>
  <c r="Y13"/>
  <c r="B29" s="1"/>
  <c r="Y4"/>
  <c r="B20" s="1"/>
  <c r="A17"/>
  <c r="F21" i="1"/>
  <c r="F23"/>
  <c r="F25"/>
  <c r="F27"/>
  <c r="F19"/>
  <c r="C20"/>
  <c r="E20" s="1"/>
  <c r="C21"/>
  <c r="E21" s="1"/>
  <c r="C22"/>
  <c r="E22" s="1"/>
  <c r="C23"/>
  <c r="E23" s="1"/>
  <c r="C24"/>
  <c r="E24" s="1"/>
  <c r="C25"/>
  <c r="E25" s="1"/>
  <c r="C26"/>
  <c r="E26" s="1"/>
  <c r="C27"/>
  <c r="E27" s="1"/>
  <c r="C28"/>
  <c r="E28" s="1"/>
  <c r="C19"/>
  <c r="E19" s="1"/>
  <c r="Z4"/>
  <c r="Z5"/>
  <c r="Z6"/>
  <c r="Z7"/>
  <c r="Z8"/>
  <c r="Z9"/>
  <c r="Z10"/>
  <c r="Z11"/>
  <c r="Z12"/>
  <c r="Z3"/>
  <c r="Y4"/>
  <c r="B20" s="1"/>
  <c r="Y5"/>
  <c r="B21" s="1"/>
  <c r="Y6"/>
  <c r="B22" s="1"/>
  <c r="Y7"/>
  <c r="B23" s="1"/>
  <c r="Y8"/>
  <c r="B24" s="1"/>
  <c r="Y9"/>
  <c r="B25" s="1"/>
  <c r="Y10"/>
  <c r="B26" s="1"/>
  <c r="Y11"/>
  <c r="B27" s="1"/>
  <c r="Y12"/>
  <c r="B28" s="1"/>
  <c r="Y3"/>
  <c r="B19" s="1"/>
  <c r="A16"/>
  <c r="F20" s="1"/>
  <c r="G17" i="3" l="1"/>
  <c r="G19"/>
  <c r="G21"/>
  <c r="G23"/>
  <c r="G25"/>
  <c r="F28" i="1"/>
  <c r="F26"/>
  <c r="F24"/>
  <c r="F22"/>
</calcChain>
</file>

<file path=xl/sharedStrings.xml><?xml version="1.0" encoding="utf-8"?>
<sst xmlns="http://schemas.openxmlformats.org/spreadsheetml/2006/main" count="89" uniqueCount="25">
  <si>
    <t>Periodo</t>
  </si>
  <si>
    <t>Cuenta grupal</t>
  </si>
  <si>
    <t>Cuenta privada</t>
  </si>
  <si>
    <t>H</t>
  </si>
  <si>
    <t>M</t>
  </si>
  <si>
    <t>Total fichas grupal por periodo</t>
  </si>
  <si>
    <t>Total periodo</t>
  </si>
  <si>
    <t>Promedio periodo</t>
  </si>
  <si>
    <t xml:space="preserve">Total </t>
  </si>
  <si>
    <t>Hombres</t>
  </si>
  <si>
    <t>Mujeres</t>
  </si>
  <si>
    <t>Hombres/total</t>
  </si>
  <si>
    <t>Mujeres/total</t>
  </si>
  <si>
    <t>Total fichas privada por periodo</t>
  </si>
  <si>
    <t>Total</t>
  </si>
  <si>
    <t>total</t>
  </si>
  <si>
    <t>promedio</t>
  </si>
  <si>
    <t xml:space="preserve">Hombres </t>
  </si>
  <si>
    <t>Promedio de fichas</t>
  </si>
  <si>
    <t>Promedio de fichas cuenta grupal</t>
  </si>
  <si>
    <t>Fichas cuenta grupal/Total</t>
  </si>
  <si>
    <t>Total fichas</t>
  </si>
  <si>
    <t>% Torta Cuenta grupal generada</t>
  </si>
  <si>
    <t>Fichas Hombres/Total posible Hombres</t>
  </si>
  <si>
    <t>Fichas Mujeres/Total posible Mujeres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</si>
</sst>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title>
      <c:tx>
        <c:rich>
          <a:bodyPr/>
          <a:lstStyle/>
          <a:p>
            <a:pPr>
              <a:defRPr/>
            </a:pPr>
            <a:r>
              <a:rPr lang="es-UY"/>
              <a:t>Número de fichas depositadas en cuenta grupal</a:t>
            </a:r>
            <a:r>
              <a:rPr lang="es-UY" baseline="0"/>
              <a:t> pr jugador y por período</a:t>
            </a:r>
            <a:endParaRPr lang="es-UY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'cuenta grupal'!$B$3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val>
            <c:numRef>
              <c:f>'cuenta grupal'!$B$4:$B$13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</c:ser>
        <c:ser>
          <c:idx val="1"/>
          <c:order val="1"/>
          <c:tx>
            <c:strRef>
              <c:f>'cuenta grupal'!$C$3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val>
            <c:numRef>
              <c:f>'cuenta grupal'!$C$4:$C$13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'cuenta grupal'!$D$4:$D$13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'cuenta grupal'!$E$4:$E$13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'cuenta grupal'!$F$4:$F$13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val>
            <c:numRef>
              <c:f>'cuenta grupal'!$G$4:$G$13</c:f>
              <c:numCache>
                <c:formatCode>General</c:formatCode>
                <c:ptCount val="10"/>
                <c:pt idx="0">
                  <c:v>10</c:v>
                </c:pt>
                <c:pt idx="1">
                  <c:v>12</c:v>
                </c:pt>
                <c:pt idx="2">
                  <c:v>19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5</c:v>
                </c:pt>
                <c:pt idx="7">
                  <c:v>12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val>
            <c:numRef>
              <c:f>'cuenta grupal'!$H$4:$H$13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val>
            <c:numRef>
              <c:f>'cuenta grupal'!$I$4:$I$13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val>
            <c:numRef>
              <c:f>'cuenta grupal'!$J$4:$J$13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val>
            <c:numRef>
              <c:f>'cuenta grupal'!$K$4:$K$13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marker>
            <c:symbol val="none"/>
          </c:marker>
          <c:val>
            <c:numRef>
              <c:f>'cuenta grupal'!$L$4:$L$13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marker>
            <c:symbol val="none"/>
          </c:marker>
          <c:val>
            <c:numRef>
              <c:f>'cuenta grupal'!$M$4:$M$13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20</c:v>
                </c:pt>
              </c:numCache>
            </c:numRef>
          </c:val>
        </c:ser>
        <c:ser>
          <c:idx val="12"/>
          <c:order val="12"/>
          <c:marker>
            <c:symbol val="none"/>
          </c:marker>
          <c:val>
            <c:numRef>
              <c:f>'cuenta grupal'!$N$4:$N$13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</c:numCache>
            </c:numRef>
          </c:val>
        </c:ser>
        <c:ser>
          <c:idx val="13"/>
          <c:order val="13"/>
          <c:marker>
            <c:symbol val="none"/>
          </c:marker>
          <c:val>
            <c:numRef>
              <c:f>'cuenta grupal'!$O$4:$O$13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marker>
            <c:symbol val="none"/>
          </c:marker>
          <c:val>
            <c:numRef>
              <c:f>'cuenta grupal'!$P$4:$P$13</c:f>
              <c:numCache>
                <c:formatCode>General</c:formatCode>
                <c:ptCount val="10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5"/>
          <c:order val="15"/>
          <c:marker>
            <c:symbol val="none"/>
          </c:marker>
          <c:val>
            <c:numRef>
              <c:f>'cuenta grupal'!$Q$4:$Q$13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6"/>
          <c:marker>
            <c:symbol val="none"/>
          </c:marker>
          <c:val>
            <c:numRef>
              <c:f>'cuenta grupal'!$R$4:$R$13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7"/>
          <c:order val="17"/>
          <c:marker>
            <c:symbol val="none"/>
          </c:marker>
          <c:val>
            <c:numRef>
              <c:f>'cuenta grupal'!$S$4:$S$13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8"/>
          <c:order val="18"/>
          <c:marker>
            <c:symbol val="none"/>
          </c:marker>
          <c:val>
            <c:numRef>
              <c:f>'cuenta grupal'!$T$4:$T$13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9"/>
          <c:order val="19"/>
          <c:marker>
            <c:symbol val="none"/>
          </c:marker>
          <c:val>
            <c:numRef>
              <c:f>'cuenta grupal'!$U$4:$U$13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20"/>
          <c:order val="20"/>
          <c:marker>
            <c:symbol val="none"/>
          </c:marker>
          <c:val>
            <c:numRef>
              <c:f>'cuenta grupal'!$V$4:$V$13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20</c:v>
                </c:pt>
                <c:pt idx="7">
                  <c:v>0</c:v>
                </c:pt>
                <c:pt idx="8">
                  <c:v>10</c:v>
                </c:pt>
                <c:pt idx="9">
                  <c:v>5</c:v>
                </c:pt>
              </c:numCache>
            </c:numRef>
          </c:val>
        </c:ser>
        <c:ser>
          <c:idx val="21"/>
          <c:order val="21"/>
          <c:marker>
            <c:symbol val="none"/>
          </c:marker>
          <c:val>
            <c:numRef>
              <c:f>'cuenta grupal'!$W$4:$W$13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2"/>
          <c:order val="22"/>
          <c:marker>
            <c:symbol val="none"/>
          </c:marker>
          <c:val>
            <c:numRef>
              <c:f>'cuenta grupal'!$X$4:$X$13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76277248"/>
        <c:axId val="76546048"/>
      </c:lineChart>
      <c:catAx>
        <c:axId val="76277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UY"/>
                  <a:t>Período</a:t>
                </a:r>
              </a:p>
            </c:rich>
          </c:tx>
        </c:title>
        <c:numFmt formatCode="General" sourceLinked="1"/>
        <c:tickLblPos val="nextTo"/>
        <c:crossAx val="76546048"/>
        <c:crosses val="autoZero"/>
        <c:auto val="1"/>
        <c:lblAlgn val="ctr"/>
        <c:lblOffset val="100"/>
      </c:catAx>
      <c:valAx>
        <c:axId val="76546048"/>
        <c:scaling>
          <c:orientation val="minMax"/>
          <c:max val="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UY"/>
                  <a:t>Fichas depositadas en cuenta grupal</a:t>
                </a:r>
              </a:p>
            </c:rich>
          </c:tx>
        </c:title>
        <c:numFmt formatCode="General" sourceLinked="1"/>
        <c:tickLblPos val="nextTo"/>
        <c:crossAx val="76277248"/>
        <c:crosses val="autoZero"/>
        <c:crossBetween val="between"/>
      </c:valAx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title>
      <c:tx>
        <c:rich>
          <a:bodyPr/>
          <a:lstStyle/>
          <a:p>
            <a:pPr>
              <a:defRPr/>
            </a:pPr>
            <a:r>
              <a:rPr lang="es-UY"/>
              <a:t>Eficiencia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final!$I$15</c:f>
              <c:strCache>
                <c:ptCount val="1"/>
                <c:pt idx="0">
                  <c:v>% Torta Cuenta grupal generada</c:v>
                </c:pt>
              </c:strCache>
            </c:strRef>
          </c:tx>
          <c:marker>
            <c:symbol val="none"/>
          </c:marker>
          <c:val>
            <c:numRef>
              <c:f>final!$I$16:$I$25</c:f>
              <c:numCache>
                <c:formatCode>General</c:formatCode>
                <c:ptCount val="10"/>
                <c:pt idx="0">
                  <c:v>15.65217391304348</c:v>
                </c:pt>
                <c:pt idx="1">
                  <c:v>18.478260869565215</c:v>
                </c:pt>
                <c:pt idx="2">
                  <c:v>16.739130434782609</c:v>
                </c:pt>
                <c:pt idx="3">
                  <c:v>13.043478260869565</c:v>
                </c:pt>
                <c:pt idx="4">
                  <c:v>11.086956521739131</c:v>
                </c:pt>
                <c:pt idx="5">
                  <c:v>12.82608695652174</c:v>
                </c:pt>
                <c:pt idx="6">
                  <c:v>14.130434782608695</c:v>
                </c:pt>
                <c:pt idx="7">
                  <c:v>8.9130434782608692</c:v>
                </c:pt>
                <c:pt idx="8">
                  <c:v>8.695652173913043</c:v>
                </c:pt>
                <c:pt idx="9">
                  <c:v>11.956521739130435</c:v>
                </c:pt>
              </c:numCache>
            </c:numRef>
          </c:val>
        </c:ser>
        <c:marker val="1"/>
        <c:axId val="76702080"/>
        <c:axId val="76704000"/>
      </c:lineChart>
      <c:catAx>
        <c:axId val="76702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Período</a:t>
                </a:r>
              </a:p>
            </c:rich>
          </c:tx>
          <c:layout/>
        </c:title>
        <c:tickLblPos val="nextTo"/>
        <c:crossAx val="76704000"/>
        <c:crosses val="autoZero"/>
        <c:auto val="1"/>
        <c:lblAlgn val="ctr"/>
        <c:lblOffset val="100"/>
      </c:catAx>
      <c:valAx>
        <c:axId val="767040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%fichas depositadas en cuenta grupal sobre total posibre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</c:title>
        <c:numFmt formatCode="General" sourceLinked="1"/>
        <c:tickLblPos val="nextTo"/>
        <c:crossAx val="76702080"/>
        <c:crosses val="autoZero"/>
        <c:crossBetween val="between"/>
      </c:valAx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title>
      <c:tx>
        <c:rich>
          <a:bodyPr/>
          <a:lstStyle/>
          <a:p>
            <a:pPr>
              <a:defRPr/>
            </a:pPr>
            <a:r>
              <a:rPr lang="en-US"/>
              <a:t>% de Aportes a la Cuenta Grupal por Sexo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final!$J$15</c:f>
              <c:strCache>
                <c:ptCount val="1"/>
                <c:pt idx="0">
                  <c:v>Fichas Hombres/Total posible Hombres</c:v>
                </c:pt>
              </c:strCache>
            </c:strRef>
          </c:tx>
          <c:marker>
            <c:symbol val="none"/>
          </c:marker>
          <c:val>
            <c:numRef>
              <c:f>final!$J$16:$J$25</c:f>
              <c:numCache>
                <c:formatCode>0.0%</c:formatCode>
                <c:ptCount val="10"/>
                <c:pt idx="0">
                  <c:v>0.12142857142857143</c:v>
                </c:pt>
                <c:pt idx="1">
                  <c:v>0.15714285714285714</c:v>
                </c:pt>
                <c:pt idx="2">
                  <c:v>0.19285714285714287</c:v>
                </c:pt>
                <c:pt idx="3">
                  <c:v>0.11428571428571428</c:v>
                </c:pt>
                <c:pt idx="4">
                  <c:v>7.857142857142857E-2</c:v>
                </c:pt>
                <c:pt idx="5">
                  <c:v>8.9285714285714288E-2</c:v>
                </c:pt>
                <c:pt idx="6">
                  <c:v>8.2142857142857142E-2</c:v>
                </c:pt>
                <c:pt idx="7">
                  <c:v>8.9285714285714288E-2</c:v>
                </c:pt>
                <c:pt idx="8">
                  <c:v>0.05</c:v>
                </c:pt>
                <c:pt idx="9">
                  <c:v>7.4999999999999997E-2</c:v>
                </c:pt>
              </c:numCache>
            </c:numRef>
          </c:val>
        </c:ser>
        <c:ser>
          <c:idx val="1"/>
          <c:order val="1"/>
          <c:tx>
            <c:strRef>
              <c:f>final!$K$15</c:f>
              <c:strCache>
                <c:ptCount val="1"/>
                <c:pt idx="0">
                  <c:v>Fichas Mujeres/Total posible Mujeres</c:v>
                </c:pt>
              </c:strCache>
            </c:strRef>
          </c:tx>
          <c:marker>
            <c:symbol val="none"/>
          </c:marker>
          <c:val>
            <c:numRef>
              <c:f>final!$K$16:$K$25</c:f>
              <c:numCache>
                <c:formatCode>0%</c:formatCode>
                <c:ptCount val="10"/>
                <c:pt idx="0">
                  <c:v>0.21111111111111111</c:v>
                </c:pt>
                <c:pt idx="1">
                  <c:v>0.22777777777777777</c:v>
                </c:pt>
                <c:pt idx="2">
                  <c:v>0.12777777777777777</c:v>
                </c:pt>
                <c:pt idx="3">
                  <c:v>0.15555555555555556</c:v>
                </c:pt>
                <c:pt idx="4">
                  <c:v>0.16111111111111112</c:v>
                </c:pt>
                <c:pt idx="5">
                  <c:v>0.18888888888888888</c:v>
                </c:pt>
                <c:pt idx="6">
                  <c:v>0.23333333333333334</c:v>
                </c:pt>
                <c:pt idx="7">
                  <c:v>8.8888888888888892E-2</c:v>
                </c:pt>
                <c:pt idx="8">
                  <c:v>0.14444444444444443</c:v>
                </c:pt>
                <c:pt idx="9">
                  <c:v>0.18888888888888888</c:v>
                </c:pt>
              </c:numCache>
            </c:numRef>
          </c:val>
        </c:ser>
        <c:marker val="1"/>
        <c:axId val="98417280"/>
        <c:axId val="100345344"/>
      </c:lineChart>
      <c:catAx>
        <c:axId val="9841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Períodos</a:t>
                </a:r>
              </a:p>
            </c:rich>
          </c:tx>
          <c:layout/>
        </c:title>
        <c:tickLblPos val="nextTo"/>
        <c:crossAx val="100345344"/>
        <c:crosses val="autoZero"/>
        <c:auto val="1"/>
        <c:lblAlgn val="ctr"/>
        <c:lblOffset val="100"/>
      </c:catAx>
      <c:valAx>
        <c:axId val="100345344"/>
        <c:scaling>
          <c:orientation val="minMax"/>
        </c:scaling>
        <c:axPos val="l"/>
        <c:majorGridlines/>
        <c:numFmt formatCode="0.0%" sourceLinked="1"/>
        <c:tickLblPos val="nextTo"/>
        <c:crossAx val="9841728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style val="26"/>
  <c:chart>
    <c:title/>
    <c:plotArea>
      <c:layout>
        <c:manualLayout>
          <c:layoutTarget val="inner"/>
          <c:xMode val="edge"/>
          <c:yMode val="edge"/>
          <c:x val="0.11324081364829397"/>
          <c:y val="0.19763888888888889"/>
          <c:w val="0.84237160979877546"/>
          <c:h val="0.64200605132691768"/>
        </c:manualLayout>
      </c:layout>
      <c:barChart>
        <c:barDir val="col"/>
        <c:grouping val="clustered"/>
        <c:ser>
          <c:idx val="0"/>
          <c:order val="0"/>
          <c:tx>
            <c:strRef>
              <c:f>final!$H$15</c:f>
              <c:strCache>
                <c:ptCount val="1"/>
                <c:pt idx="0">
                  <c:v>Promedio de fichas cuenta grupal</c:v>
                </c:pt>
              </c:strCache>
            </c:strRef>
          </c:tx>
          <c:cat>
            <c:numRef>
              <c:f>final!$A$16:$A$25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final!$H$16:$H$25</c:f>
              <c:numCache>
                <c:formatCode>0.00</c:formatCode>
                <c:ptCount val="10"/>
                <c:pt idx="0">
                  <c:v>3.1304347826086958</c:v>
                </c:pt>
                <c:pt idx="1">
                  <c:v>3.6956521739130435</c:v>
                </c:pt>
                <c:pt idx="2">
                  <c:v>3.347826086956522</c:v>
                </c:pt>
                <c:pt idx="3">
                  <c:v>2.6086956521739131</c:v>
                </c:pt>
                <c:pt idx="4">
                  <c:v>2.2173913043478262</c:v>
                </c:pt>
                <c:pt idx="5">
                  <c:v>2.5652173913043477</c:v>
                </c:pt>
                <c:pt idx="6">
                  <c:v>2.8260869565217392</c:v>
                </c:pt>
                <c:pt idx="7">
                  <c:v>1.7826086956521738</c:v>
                </c:pt>
                <c:pt idx="8">
                  <c:v>1.7391304347826086</c:v>
                </c:pt>
                <c:pt idx="9">
                  <c:v>2.3913043478260869</c:v>
                </c:pt>
              </c:numCache>
            </c:numRef>
          </c:val>
        </c:ser>
        <c:axId val="76766592"/>
        <c:axId val="76781056"/>
      </c:barChart>
      <c:catAx>
        <c:axId val="7676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Período</a:t>
                </a:r>
              </a:p>
            </c:rich>
          </c:tx>
          <c:layout>
            <c:manualLayout>
              <c:xMode val="edge"/>
              <c:yMode val="edge"/>
              <c:x val="0.47540561626405187"/>
              <c:y val="0.8992427268143513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050" b="1"/>
            </a:pPr>
            <a:endParaRPr lang="es-UY"/>
          </a:p>
        </c:txPr>
        <c:crossAx val="76781056"/>
        <c:crosses val="autoZero"/>
        <c:auto val="1"/>
        <c:lblAlgn val="ctr"/>
        <c:lblOffset val="100"/>
      </c:catAx>
      <c:valAx>
        <c:axId val="76781056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050" b="1"/>
            </a:pPr>
            <a:endParaRPr lang="es-UY"/>
          </a:p>
        </c:txPr>
        <c:crossAx val="7676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341312118193922"/>
          <c:y val="0.10288091738274893"/>
          <c:w val="0.26383202099737535"/>
          <c:h val="7.7061208959130142E-2"/>
        </c:manualLayout>
      </c:layout>
      <c:spPr>
        <a:solidFill>
          <a:schemeClr val="bg1">
            <a:lumMod val="95000"/>
          </a:schemeClr>
        </a:solidFill>
      </c:spPr>
    </c:legend>
    <c:plotVisOnly val="1"/>
  </c:chart>
  <c:spPr>
    <a:noFill/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style val="26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Fichas cuenta grupal- Distinción por sexo</a:t>
            </a:r>
          </a:p>
        </c:rich>
      </c:tx>
      <c:layout>
        <c:manualLayout>
          <c:xMode val="edge"/>
          <c:yMode val="edge"/>
          <c:x val="0.29512561881341087"/>
          <c:y val="2.2830078727298689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536351706036739"/>
          <c:y val="5.1400554097404488E-2"/>
          <c:w val="0.80512401574803161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final!$F$15</c:f>
              <c:strCache>
                <c:ptCount val="1"/>
                <c:pt idx="0">
                  <c:v>Hombres/total</c:v>
                </c:pt>
              </c:strCache>
            </c:strRef>
          </c:tx>
          <c:cat>
            <c:numRef>
              <c:f>final!$A$16:$A$25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final!$F$16:$F$25</c:f>
              <c:numCache>
                <c:formatCode>0.0%</c:formatCode>
                <c:ptCount val="10"/>
                <c:pt idx="0">
                  <c:v>0.47222222222222221</c:v>
                </c:pt>
                <c:pt idx="1">
                  <c:v>0.51764705882352946</c:v>
                </c:pt>
                <c:pt idx="2">
                  <c:v>0.70129870129870131</c:v>
                </c:pt>
                <c:pt idx="3">
                  <c:v>0.53333333333333333</c:v>
                </c:pt>
                <c:pt idx="4">
                  <c:v>0.43137254901960786</c:v>
                </c:pt>
                <c:pt idx="5">
                  <c:v>0.42372881355932202</c:v>
                </c:pt>
                <c:pt idx="6">
                  <c:v>0.35384615384615387</c:v>
                </c:pt>
                <c:pt idx="7">
                  <c:v>0.6097560975609756</c:v>
                </c:pt>
                <c:pt idx="8">
                  <c:v>0.35</c:v>
                </c:pt>
                <c:pt idx="9">
                  <c:v>0.38181818181818183</c:v>
                </c:pt>
              </c:numCache>
            </c:numRef>
          </c:val>
        </c:ser>
        <c:ser>
          <c:idx val="1"/>
          <c:order val="1"/>
          <c:tx>
            <c:strRef>
              <c:f>final!$G$15</c:f>
              <c:strCache>
                <c:ptCount val="1"/>
                <c:pt idx="0">
                  <c:v>Mujeres/total</c:v>
                </c:pt>
              </c:strCache>
            </c:strRef>
          </c:tx>
          <c:cat>
            <c:numRef>
              <c:f>final!$A$16:$A$25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final!$G$16:$G$25</c:f>
              <c:numCache>
                <c:formatCode>0.0%</c:formatCode>
                <c:ptCount val="10"/>
                <c:pt idx="0">
                  <c:v>0.52777777777777779</c:v>
                </c:pt>
                <c:pt idx="1">
                  <c:v>0.4823529411764706</c:v>
                </c:pt>
                <c:pt idx="2">
                  <c:v>0.29870129870129869</c:v>
                </c:pt>
                <c:pt idx="3">
                  <c:v>0.46666666666666667</c:v>
                </c:pt>
                <c:pt idx="4">
                  <c:v>0.56862745098039214</c:v>
                </c:pt>
                <c:pt idx="5">
                  <c:v>0.57627118644067798</c:v>
                </c:pt>
                <c:pt idx="6">
                  <c:v>0.64615384615384619</c:v>
                </c:pt>
                <c:pt idx="7">
                  <c:v>0.3902439024390244</c:v>
                </c:pt>
                <c:pt idx="8">
                  <c:v>0.65</c:v>
                </c:pt>
                <c:pt idx="9">
                  <c:v>0.61818181818181817</c:v>
                </c:pt>
              </c:numCache>
            </c:numRef>
          </c:val>
        </c:ser>
        <c:axId val="76634368"/>
        <c:axId val="76652928"/>
      </c:barChart>
      <c:catAx>
        <c:axId val="76634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Periodo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es-UY"/>
          </a:p>
        </c:txPr>
        <c:crossAx val="76652928"/>
        <c:crosses val="autoZero"/>
        <c:auto val="1"/>
        <c:lblAlgn val="ctr"/>
        <c:lblOffset val="100"/>
      </c:catAx>
      <c:valAx>
        <c:axId val="76652928"/>
        <c:scaling>
          <c:orientation val="minMax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 sz="1100" b="1"/>
            </a:pPr>
            <a:endParaRPr lang="es-UY"/>
          </a:p>
        </c:txPr>
        <c:crossAx val="7663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850463318085573"/>
          <c:y val="8.4255739597782556E-2"/>
          <c:w val="0.32130878425123721"/>
          <c:h val="9.103001015163048E-2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100"/>
          </a:pPr>
          <a:endParaRPr lang="es-UY"/>
        </a:p>
      </c:txPr>
    </c:legend>
    <c:plotVisOnly val="1"/>
  </c:chart>
  <c:spPr>
    <a:noFill/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B3" sqref="B3"/>
    </sheetView>
  </sheetViews>
  <sheetFormatPr baseColWidth="10" defaultRowHeight="15"/>
  <sheetData>
    <row r="1" spans="1:26">
      <c r="A1" t="s">
        <v>2</v>
      </c>
    </row>
    <row r="2" spans="1:26">
      <c r="A2" t="s">
        <v>0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3</v>
      </c>
      <c r="H2" t="s">
        <v>4</v>
      </c>
      <c r="I2" t="s">
        <v>3</v>
      </c>
      <c r="J2" t="s">
        <v>3</v>
      </c>
      <c r="K2" t="s">
        <v>3</v>
      </c>
      <c r="L2" t="s">
        <v>3</v>
      </c>
      <c r="M2" t="s">
        <v>4</v>
      </c>
      <c r="N2" t="s">
        <v>4</v>
      </c>
      <c r="O2" t="s">
        <v>3</v>
      </c>
      <c r="P2" t="s">
        <v>3</v>
      </c>
      <c r="Q2" t="s">
        <v>4</v>
      </c>
      <c r="R2" t="s">
        <v>4</v>
      </c>
      <c r="S2" t="s">
        <v>3</v>
      </c>
      <c r="T2" t="s">
        <v>3</v>
      </c>
      <c r="U2" t="s">
        <v>4</v>
      </c>
      <c r="V2" t="s">
        <v>4</v>
      </c>
      <c r="W2" t="s">
        <v>3</v>
      </c>
      <c r="X2" t="s">
        <v>4</v>
      </c>
      <c r="Y2" t="s">
        <v>6</v>
      </c>
      <c r="Z2" t="s">
        <v>7</v>
      </c>
    </row>
    <row r="3" spans="1:26">
      <c r="A3">
        <v>1</v>
      </c>
      <c r="B3">
        <v>12</v>
      </c>
      <c r="C3">
        <v>16</v>
      </c>
      <c r="D3">
        <v>20</v>
      </c>
      <c r="E3">
        <v>20</v>
      </c>
      <c r="F3">
        <v>20</v>
      </c>
      <c r="G3">
        <v>10</v>
      </c>
      <c r="H3">
        <v>16</v>
      </c>
      <c r="I3">
        <v>19</v>
      </c>
      <c r="J3">
        <v>20</v>
      </c>
      <c r="K3">
        <v>19</v>
      </c>
      <c r="L3">
        <v>20</v>
      </c>
      <c r="M3">
        <v>15</v>
      </c>
      <c r="N3">
        <v>15</v>
      </c>
      <c r="O3">
        <v>20</v>
      </c>
      <c r="P3">
        <v>10</v>
      </c>
      <c r="Q3">
        <v>16</v>
      </c>
      <c r="R3">
        <v>18</v>
      </c>
      <c r="S3">
        <v>20</v>
      </c>
      <c r="T3">
        <v>20</v>
      </c>
      <c r="U3">
        <v>10</v>
      </c>
      <c r="V3">
        <v>15</v>
      </c>
      <c r="W3">
        <v>19</v>
      </c>
      <c r="X3">
        <v>18</v>
      </c>
      <c r="Y3">
        <f>+SUM(B3:X3)</f>
        <v>388</v>
      </c>
      <c r="Z3">
        <f>+AVERAGE(B3:X3)</f>
        <v>16.869565217391305</v>
      </c>
    </row>
    <row r="4" spans="1:26">
      <c r="A4">
        <v>2</v>
      </c>
      <c r="B4">
        <v>10</v>
      </c>
      <c r="C4">
        <v>15</v>
      </c>
      <c r="D4">
        <v>20</v>
      </c>
      <c r="E4">
        <v>18</v>
      </c>
      <c r="F4">
        <v>20</v>
      </c>
      <c r="G4">
        <v>8</v>
      </c>
      <c r="H4">
        <v>17</v>
      </c>
      <c r="I4">
        <v>19</v>
      </c>
      <c r="J4">
        <v>20</v>
      </c>
      <c r="K4">
        <v>20</v>
      </c>
      <c r="L4">
        <v>20</v>
      </c>
      <c r="M4">
        <v>19</v>
      </c>
      <c r="N4">
        <v>10</v>
      </c>
      <c r="O4">
        <v>20</v>
      </c>
      <c r="P4">
        <v>7</v>
      </c>
      <c r="Q4">
        <v>10</v>
      </c>
      <c r="R4">
        <v>18</v>
      </c>
      <c r="S4">
        <v>20</v>
      </c>
      <c r="T4">
        <v>20</v>
      </c>
      <c r="U4">
        <v>15</v>
      </c>
      <c r="V4">
        <v>10</v>
      </c>
      <c r="W4">
        <v>19</v>
      </c>
      <c r="X4">
        <v>20</v>
      </c>
      <c r="Y4">
        <f t="shared" ref="Y4:Y12" si="0">+SUM(B4:X4)</f>
        <v>375</v>
      </c>
      <c r="Z4">
        <f t="shared" ref="Z4:Z12" si="1">+AVERAGE(B4:X4)</f>
        <v>16.304347826086957</v>
      </c>
    </row>
    <row r="5" spans="1:26">
      <c r="A5">
        <v>3</v>
      </c>
      <c r="B5">
        <v>17</v>
      </c>
      <c r="C5">
        <v>14</v>
      </c>
      <c r="D5">
        <v>20</v>
      </c>
      <c r="E5">
        <v>18</v>
      </c>
      <c r="F5">
        <v>10</v>
      </c>
      <c r="G5">
        <v>1</v>
      </c>
      <c r="H5">
        <v>15</v>
      </c>
      <c r="I5">
        <v>19</v>
      </c>
      <c r="J5">
        <v>20</v>
      </c>
      <c r="K5">
        <v>20</v>
      </c>
      <c r="L5">
        <v>20</v>
      </c>
      <c r="M5">
        <v>19</v>
      </c>
      <c r="N5">
        <v>15</v>
      </c>
      <c r="O5">
        <v>20</v>
      </c>
      <c r="P5">
        <v>9</v>
      </c>
      <c r="Q5">
        <v>20</v>
      </c>
      <c r="R5">
        <v>20</v>
      </c>
      <c r="S5">
        <v>20</v>
      </c>
      <c r="T5">
        <v>20</v>
      </c>
      <c r="U5">
        <v>18</v>
      </c>
      <c r="V5">
        <v>10</v>
      </c>
      <c r="W5">
        <v>18</v>
      </c>
      <c r="X5">
        <v>20</v>
      </c>
      <c r="Y5">
        <f t="shared" si="0"/>
        <v>383</v>
      </c>
      <c r="Z5">
        <f t="shared" si="1"/>
        <v>16.652173913043477</v>
      </c>
    </row>
    <row r="6" spans="1:26">
      <c r="A6">
        <v>4</v>
      </c>
      <c r="B6">
        <v>5</v>
      </c>
      <c r="C6">
        <v>19</v>
      </c>
      <c r="D6">
        <v>20</v>
      </c>
      <c r="E6">
        <v>20</v>
      </c>
      <c r="F6">
        <v>20</v>
      </c>
      <c r="G6">
        <v>7</v>
      </c>
      <c r="H6">
        <v>13</v>
      </c>
      <c r="I6">
        <v>19</v>
      </c>
      <c r="J6">
        <v>20</v>
      </c>
      <c r="K6">
        <v>20</v>
      </c>
      <c r="L6">
        <v>20</v>
      </c>
      <c r="M6">
        <v>19</v>
      </c>
      <c r="N6">
        <v>20</v>
      </c>
      <c r="O6">
        <v>20</v>
      </c>
      <c r="P6">
        <v>20</v>
      </c>
      <c r="Q6">
        <v>20</v>
      </c>
      <c r="R6">
        <v>17</v>
      </c>
      <c r="S6">
        <v>19</v>
      </c>
      <c r="T6">
        <v>20</v>
      </c>
      <c r="U6">
        <v>18</v>
      </c>
      <c r="V6">
        <v>5</v>
      </c>
      <c r="W6">
        <v>19</v>
      </c>
      <c r="X6">
        <v>20</v>
      </c>
      <c r="Y6">
        <f t="shared" si="0"/>
        <v>400</v>
      </c>
      <c r="Z6">
        <f t="shared" si="1"/>
        <v>17.391304347826086</v>
      </c>
    </row>
    <row r="7" spans="1:26">
      <c r="A7">
        <v>5</v>
      </c>
      <c r="B7">
        <v>17</v>
      </c>
      <c r="C7">
        <v>17</v>
      </c>
      <c r="D7">
        <v>20</v>
      </c>
      <c r="E7">
        <v>20</v>
      </c>
      <c r="F7">
        <v>20</v>
      </c>
      <c r="G7">
        <v>10</v>
      </c>
      <c r="H7">
        <v>17</v>
      </c>
      <c r="I7">
        <v>19</v>
      </c>
      <c r="J7">
        <v>20</v>
      </c>
      <c r="K7">
        <v>20</v>
      </c>
      <c r="L7">
        <v>20</v>
      </c>
      <c r="M7">
        <v>18</v>
      </c>
      <c r="N7">
        <v>10</v>
      </c>
      <c r="O7">
        <v>20</v>
      </c>
      <c r="P7">
        <v>17</v>
      </c>
      <c r="Q7">
        <v>20</v>
      </c>
      <c r="R7">
        <v>20</v>
      </c>
      <c r="S7">
        <v>20</v>
      </c>
      <c r="T7">
        <v>20</v>
      </c>
      <c r="U7">
        <v>16</v>
      </c>
      <c r="V7">
        <v>10</v>
      </c>
      <c r="W7">
        <v>18</v>
      </c>
      <c r="X7">
        <v>20</v>
      </c>
      <c r="Y7">
        <f t="shared" si="0"/>
        <v>409</v>
      </c>
      <c r="Z7">
        <f t="shared" si="1"/>
        <v>17.782608695652176</v>
      </c>
    </row>
    <row r="8" spans="1:26">
      <c r="A8">
        <v>6</v>
      </c>
      <c r="B8">
        <v>16</v>
      </c>
      <c r="C8">
        <v>19</v>
      </c>
      <c r="D8">
        <v>20</v>
      </c>
      <c r="E8">
        <v>20</v>
      </c>
      <c r="F8">
        <v>15</v>
      </c>
      <c r="G8">
        <v>9</v>
      </c>
      <c r="H8">
        <v>16</v>
      </c>
      <c r="I8">
        <v>19</v>
      </c>
      <c r="J8">
        <v>20</v>
      </c>
      <c r="K8">
        <v>20</v>
      </c>
      <c r="L8">
        <v>20</v>
      </c>
      <c r="M8">
        <v>19</v>
      </c>
      <c r="N8">
        <v>0</v>
      </c>
      <c r="O8">
        <v>20</v>
      </c>
      <c r="P8">
        <v>18</v>
      </c>
      <c r="Q8">
        <v>20</v>
      </c>
      <c r="R8">
        <v>19</v>
      </c>
      <c r="S8">
        <v>20</v>
      </c>
      <c r="T8">
        <v>20</v>
      </c>
      <c r="U8">
        <v>17</v>
      </c>
      <c r="V8">
        <v>15</v>
      </c>
      <c r="W8">
        <v>19</v>
      </c>
      <c r="X8">
        <v>20</v>
      </c>
      <c r="Y8">
        <f t="shared" si="0"/>
        <v>401</v>
      </c>
      <c r="Z8">
        <f t="shared" si="1"/>
        <v>17.434782608695652</v>
      </c>
    </row>
    <row r="9" spans="1:26">
      <c r="A9">
        <v>7</v>
      </c>
      <c r="B9">
        <v>10</v>
      </c>
      <c r="C9">
        <v>20</v>
      </c>
      <c r="D9">
        <v>20</v>
      </c>
      <c r="E9">
        <v>20</v>
      </c>
      <c r="F9">
        <v>15</v>
      </c>
      <c r="G9">
        <v>15</v>
      </c>
      <c r="H9">
        <v>18</v>
      </c>
      <c r="I9">
        <v>19</v>
      </c>
      <c r="J9">
        <v>20</v>
      </c>
      <c r="K9">
        <v>20</v>
      </c>
      <c r="L9">
        <v>20</v>
      </c>
      <c r="M9">
        <v>19</v>
      </c>
      <c r="N9">
        <v>5</v>
      </c>
      <c r="O9">
        <v>20</v>
      </c>
      <c r="P9">
        <v>20</v>
      </c>
      <c r="Q9">
        <v>20</v>
      </c>
      <c r="R9">
        <v>20</v>
      </c>
      <c r="S9">
        <v>20</v>
      </c>
      <c r="T9">
        <v>20</v>
      </c>
      <c r="U9">
        <v>16</v>
      </c>
      <c r="V9">
        <v>0</v>
      </c>
      <c r="W9">
        <v>18</v>
      </c>
      <c r="X9">
        <v>20</v>
      </c>
      <c r="Y9">
        <f t="shared" si="0"/>
        <v>395</v>
      </c>
      <c r="Z9">
        <f t="shared" si="1"/>
        <v>17.173913043478262</v>
      </c>
    </row>
    <row r="10" spans="1:26">
      <c r="A10">
        <v>8</v>
      </c>
      <c r="B10">
        <v>16</v>
      </c>
      <c r="C10">
        <v>19</v>
      </c>
      <c r="D10">
        <v>20</v>
      </c>
      <c r="E10">
        <v>20</v>
      </c>
      <c r="F10">
        <v>15</v>
      </c>
      <c r="G10">
        <v>8</v>
      </c>
      <c r="H10">
        <v>20</v>
      </c>
      <c r="I10">
        <v>19</v>
      </c>
      <c r="J10">
        <v>20</v>
      </c>
      <c r="K10">
        <v>20</v>
      </c>
      <c r="L10">
        <v>20</v>
      </c>
      <c r="M10">
        <v>19</v>
      </c>
      <c r="N10">
        <v>10</v>
      </c>
      <c r="O10">
        <v>20</v>
      </c>
      <c r="P10">
        <v>20</v>
      </c>
      <c r="Q10">
        <v>20</v>
      </c>
      <c r="R10">
        <v>18</v>
      </c>
      <c r="S10">
        <v>20</v>
      </c>
      <c r="T10">
        <v>20</v>
      </c>
      <c r="U10">
        <v>17</v>
      </c>
      <c r="V10">
        <v>20</v>
      </c>
      <c r="W10">
        <v>18</v>
      </c>
      <c r="X10">
        <v>20</v>
      </c>
      <c r="Y10">
        <f t="shared" si="0"/>
        <v>419</v>
      </c>
      <c r="Z10">
        <f t="shared" si="1"/>
        <v>18.217391304347824</v>
      </c>
    </row>
    <row r="11" spans="1:26">
      <c r="A11">
        <v>9</v>
      </c>
      <c r="B11">
        <v>15</v>
      </c>
      <c r="C11">
        <v>18</v>
      </c>
      <c r="D11">
        <v>20</v>
      </c>
      <c r="E11">
        <v>20</v>
      </c>
      <c r="F11">
        <v>20</v>
      </c>
      <c r="G11">
        <v>15</v>
      </c>
      <c r="H11">
        <v>17</v>
      </c>
      <c r="I11">
        <v>19</v>
      </c>
      <c r="J11">
        <v>20</v>
      </c>
      <c r="K11">
        <v>20</v>
      </c>
      <c r="L11">
        <v>20</v>
      </c>
      <c r="M11">
        <v>19</v>
      </c>
      <c r="N11">
        <v>10</v>
      </c>
      <c r="O11">
        <v>20</v>
      </c>
      <c r="P11">
        <v>20</v>
      </c>
      <c r="Q11">
        <v>20</v>
      </c>
      <c r="R11">
        <v>20</v>
      </c>
      <c r="S11">
        <v>20</v>
      </c>
      <c r="T11">
        <v>20</v>
      </c>
      <c r="U11">
        <v>18</v>
      </c>
      <c r="V11">
        <v>10</v>
      </c>
      <c r="W11">
        <v>19</v>
      </c>
      <c r="X11">
        <v>20</v>
      </c>
      <c r="Y11">
        <f t="shared" si="0"/>
        <v>420</v>
      </c>
      <c r="Z11">
        <f t="shared" si="1"/>
        <v>18.260869565217391</v>
      </c>
    </row>
    <row r="12" spans="1:26">
      <c r="A12">
        <v>10</v>
      </c>
      <c r="B12">
        <v>12</v>
      </c>
      <c r="C12">
        <v>20</v>
      </c>
      <c r="D12">
        <v>20</v>
      </c>
      <c r="E12">
        <v>20</v>
      </c>
      <c r="F12">
        <v>20</v>
      </c>
      <c r="G12">
        <v>10</v>
      </c>
      <c r="H12">
        <v>19</v>
      </c>
      <c r="I12">
        <v>19</v>
      </c>
      <c r="J12">
        <v>20</v>
      </c>
      <c r="K12">
        <v>20</v>
      </c>
      <c r="L12">
        <v>20</v>
      </c>
      <c r="M12">
        <v>0</v>
      </c>
      <c r="N12">
        <v>15</v>
      </c>
      <c r="O12">
        <v>20</v>
      </c>
      <c r="P12">
        <v>20</v>
      </c>
      <c r="Q12">
        <v>20</v>
      </c>
      <c r="R12">
        <v>20</v>
      </c>
      <c r="S12">
        <v>19</v>
      </c>
      <c r="T12">
        <v>20</v>
      </c>
      <c r="U12">
        <v>17</v>
      </c>
      <c r="V12">
        <v>15</v>
      </c>
      <c r="W12">
        <v>19</v>
      </c>
      <c r="X12">
        <v>20</v>
      </c>
      <c r="Y12">
        <f t="shared" si="0"/>
        <v>405</v>
      </c>
      <c r="Z12">
        <f t="shared" si="1"/>
        <v>17.608695652173914</v>
      </c>
    </row>
    <row r="15" spans="1:26">
      <c r="A15" t="s">
        <v>13</v>
      </c>
    </row>
    <row r="16" spans="1:26">
      <c r="A16">
        <f>23*20</f>
        <v>460</v>
      </c>
    </row>
    <row r="18" spans="1:6">
      <c r="A18" t="s">
        <v>0</v>
      </c>
      <c r="B18" t="s">
        <v>8</v>
      </c>
      <c r="C18" t="s">
        <v>9</v>
      </c>
      <c r="D18" t="s">
        <v>10</v>
      </c>
      <c r="E18" t="s">
        <v>11</v>
      </c>
      <c r="F18" t="s">
        <v>12</v>
      </c>
    </row>
    <row r="19" spans="1:6">
      <c r="A19">
        <v>1</v>
      </c>
      <c r="B19" s="1">
        <f>+Y3/$A$16</f>
        <v>0.84347826086956523</v>
      </c>
      <c r="C19" s="2">
        <f>+B3+C3+D3+E3+F3+G3+I3+J3+K3+L3+O3+P3+S3+T3+W3</f>
        <v>265</v>
      </c>
      <c r="D19" s="3">
        <f>+H3+M3+N3+Q3+R3+U3+V3+X3</f>
        <v>123</v>
      </c>
      <c r="E19" s="1">
        <f>+C19/$A$16</f>
        <v>0.57608695652173914</v>
      </c>
      <c r="F19" s="1">
        <f>+D19/$A$16</f>
        <v>0.2673913043478261</v>
      </c>
    </row>
    <row r="20" spans="1:6">
      <c r="A20">
        <v>2</v>
      </c>
      <c r="B20" s="1">
        <f t="shared" ref="B20:B28" si="2">+Y4/$A$16</f>
        <v>0.81521739130434778</v>
      </c>
      <c r="C20" s="2">
        <f t="shared" ref="C20:C28" si="3">+B4+C4+D4+E4+F4+G4+I4+J4+K4+L4+O4+P4+S4+T4+W4</f>
        <v>256</v>
      </c>
      <c r="D20" s="3">
        <f t="shared" ref="D20:D28" si="4">+H4+M4+N4+Q4+R4+U4+V4+X4</f>
        <v>119</v>
      </c>
      <c r="E20" s="1">
        <f t="shared" ref="E20:E28" si="5">+C20/$A$16</f>
        <v>0.55652173913043479</v>
      </c>
      <c r="F20" s="1">
        <f t="shared" ref="F20:F28" si="6">+D20/$A$16</f>
        <v>0.25869565217391305</v>
      </c>
    </row>
    <row r="21" spans="1:6">
      <c r="A21">
        <v>3</v>
      </c>
      <c r="B21" s="1">
        <f t="shared" si="2"/>
        <v>0.83260869565217388</v>
      </c>
      <c r="C21" s="2">
        <f t="shared" si="3"/>
        <v>246</v>
      </c>
      <c r="D21" s="3">
        <f t="shared" si="4"/>
        <v>137</v>
      </c>
      <c r="E21" s="1">
        <f t="shared" si="5"/>
        <v>0.5347826086956522</v>
      </c>
      <c r="F21" s="1">
        <f t="shared" si="6"/>
        <v>0.29782608695652174</v>
      </c>
    </row>
    <row r="22" spans="1:6">
      <c r="A22">
        <v>4</v>
      </c>
      <c r="B22" s="1">
        <f t="shared" si="2"/>
        <v>0.86956521739130432</v>
      </c>
      <c r="C22" s="2">
        <f t="shared" si="3"/>
        <v>268</v>
      </c>
      <c r="D22" s="3">
        <f t="shared" si="4"/>
        <v>132</v>
      </c>
      <c r="E22" s="1">
        <f t="shared" si="5"/>
        <v>0.58260869565217388</v>
      </c>
      <c r="F22" s="1">
        <f t="shared" si="6"/>
        <v>0.28695652173913044</v>
      </c>
    </row>
    <row r="23" spans="1:6">
      <c r="A23">
        <v>5</v>
      </c>
      <c r="B23" s="1">
        <f t="shared" si="2"/>
        <v>0.88913043478260867</v>
      </c>
      <c r="C23" s="2">
        <f t="shared" si="3"/>
        <v>278</v>
      </c>
      <c r="D23" s="3">
        <f t="shared" si="4"/>
        <v>131</v>
      </c>
      <c r="E23" s="1">
        <f t="shared" si="5"/>
        <v>0.60434782608695647</v>
      </c>
      <c r="F23" s="1">
        <f t="shared" si="6"/>
        <v>0.2847826086956522</v>
      </c>
    </row>
    <row r="24" spans="1:6">
      <c r="A24">
        <v>6</v>
      </c>
      <c r="B24" s="1">
        <f t="shared" si="2"/>
        <v>0.87173913043478257</v>
      </c>
      <c r="C24" s="2">
        <f t="shared" si="3"/>
        <v>275</v>
      </c>
      <c r="D24" s="3">
        <f t="shared" si="4"/>
        <v>126</v>
      </c>
      <c r="E24" s="1">
        <f t="shared" si="5"/>
        <v>0.59782608695652173</v>
      </c>
      <c r="F24" s="1">
        <f t="shared" si="6"/>
        <v>0.27391304347826084</v>
      </c>
    </row>
    <row r="25" spans="1:6">
      <c r="A25">
        <v>7</v>
      </c>
      <c r="B25" s="1">
        <f t="shared" si="2"/>
        <v>0.85869565217391308</v>
      </c>
      <c r="C25" s="2">
        <f t="shared" si="3"/>
        <v>277</v>
      </c>
      <c r="D25" s="3">
        <f t="shared" si="4"/>
        <v>118</v>
      </c>
      <c r="E25" s="1">
        <f t="shared" si="5"/>
        <v>0.60217391304347823</v>
      </c>
      <c r="F25" s="1">
        <f t="shared" si="6"/>
        <v>0.2565217391304348</v>
      </c>
    </row>
    <row r="26" spans="1:6">
      <c r="A26">
        <v>8</v>
      </c>
      <c r="B26" s="1">
        <f t="shared" si="2"/>
        <v>0.91086956521739126</v>
      </c>
      <c r="C26" s="2">
        <f t="shared" si="3"/>
        <v>275</v>
      </c>
      <c r="D26" s="3">
        <f t="shared" si="4"/>
        <v>144</v>
      </c>
      <c r="E26" s="1">
        <f t="shared" si="5"/>
        <v>0.59782608695652173</v>
      </c>
      <c r="F26" s="1">
        <f t="shared" si="6"/>
        <v>0.31304347826086959</v>
      </c>
    </row>
    <row r="27" spans="1:6">
      <c r="A27">
        <v>9</v>
      </c>
      <c r="B27" s="1">
        <f t="shared" si="2"/>
        <v>0.91304347826086951</v>
      </c>
      <c r="C27" s="2">
        <f t="shared" si="3"/>
        <v>286</v>
      </c>
      <c r="D27" s="3">
        <f t="shared" si="4"/>
        <v>134</v>
      </c>
      <c r="E27" s="1">
        <f t="shared" si="5"/>
        <v>0.62173913043478257</v>
      </c>
      <c r="F27" s="1">
        <f t="shared" si="6"/>
        <v>0.29130434782608694</v>
      </c>
    </row>
    <row r="28" spans="1:6">
      <c r="A28">
        <v>10</v>
      </c>
      <c r="B28" s="1">
        <f t="shared" si="2"/>
        <v>0.88043478260869568</v>
      </c>
      <c r="C28" s="2">
        <f t="shared" si="3"/>
        <v>279</v>
      </c>
      <c r="D28" s="3">
        <f t="shared" si="4"/>
        <v>126</v>
      </c>
      <c r="E28" s="1">
        <f t="shared" si="5"/>
        <v>0.60652173913043483</v>
      </c>
      <c r="F28" s="1">
        <f t="shared" si="6"/>
        <v>0.27391304347826084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topLeftCell="N1" workbookViewId="0">
      <selection activeCell="V39" sqref="V39"/>
    </sheetView>
  </sheetViews>
  <sheetFormatPr baseColWidth="10" defaultRowHeight="15"/>
  <cols>
    <col min="1" max="1" width="28.28515625" bestFit="1" customWidth="1"/>
  </cols>
  <sheetData>
    <row r="1" spans="1:26">
      <c r="B1" t="s">
        <v>3</v>
      </c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4</v>
      </c>
      <c r="I1" t="s">
        <v>3</v>
      </c>
      <c r="J1" t="s">
        <v>3</v>
      </c>
      <c r="K1" t="s">
        <v>4</v>
      </c>
      <c r="L1" t="s">
        <v>3</v>
      </c>
      <c r="M1" t="s">
        <v>4</v>
      </c>
      <c r="N1" t="s">
        <v>4</v>
      </c>
      <c r="O1" t="s">
        <v>3</v>
      </c>
      <c r="P1" t="s">
        <v>3</v>
      </c>
      <c r="Q1" t="s">
        <v>4</v>
      </c>
      <c r="R1" t="s">
        <v>4</v>
      </c>
      <c r="S1" t="s">
        <v>3</v>
      </c>
      <c r="T1" t="s">
        <v>3</v>
      </c>
      <c r="U1" t="s">
        <v>4</v>
      </c>
      <c r="V1" t="s">
        <v>4</v>
      </c>
      <c r="W1" t="s">
        <v>3</v>
      </c>
      <c r="X1" t="s">
        <v>4</v>
      </c>
    </row>
    <row r="2" spans="1:26">
      <c r="A2" t="s">
        <v>1</v>
      </c>
    </row>
    <row r="3" spans="1:26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 t="s">
        <v>15</v>
      </c>
      <c r="Z3" t="s">
        <v>16</v>
      </c>
    </row>
    <row r="4" spans="1:26">
      <c r="A4">
        <v>1</v>
      </c>
      <c r="B4">
        <v>8</v>
      </c>
      <c r="C4">
        <v>4</v>
      </c>
      <c r="D4">
        <v>0</v>
      </c>
      <c r="E4">
        <v>0</v>
      </c>
      <c r="F4">
        <v>0</v>
      </c>
      <c r="G4">
        <v>10</v>
      </c>
      <c r="H4">
        <v>4</v>
      </c>
      <c r="I4">
        <v>1</v>
      </c>
      <c r="J4">
        <v>0</v>
      </c>
      <c r="K4">
        <v>1</v>
      </c>
      <c r="L4">
        <v>0</v>
      </c>
      <c r="M4">
        <v>5</v>
      </c>
      <c r="N4">
        <v>5</v>
      </c>
      <c r="O4">
        <v>0</v>
      </c>
      <c r="P4">
        <v>10</v>
      </c>
      <c r="Q4">
        <v>4</v>
      </c>
      <c r="R4">
        <v>2</v>
      </c>
      <c r="S4">
        <v>0</v>
      </c>
      <c r="T4">
        <v>0</v>
      </c>
      <c r="U4">
        <v>10</v>
      </c>
      <c r="V4">
        <v>5</v>
      </c>
      <c r="W4">
        <v>1</v>
      </c>
      <c r="X4">
        <v>2</v>
      </c>
      <c r="Y4">
        <f>+SUM(B4:X4)</f>
        <v>72</v>
      </c>
      <c r="Z4">
        <f>+AVERAGE(B4:X4)</f>
        <v>3.1304347826086958</v>
      </c>
    </row>
    <row r="5" spans="1:26">
      <c r="A5">
        <v>2</v>
      </c>
      <c r="B5">
        <v>10</v>
      </c>
      <c r="C5">
        <v>5</v>
      </c>
      <c r="D5">
        <v>0</v>
      </c>
      <c r="E5">
        <v>2</v>
      </c>
      <c r="F5">
        <v>0</v>
      </c>
      <c r="G5">
        <v>12</v>
      </c>
      <c r="H5">
        <v>3</v>
      </c>
      <c r="I5">
        <v>1</v>
      </c>
      <c r="J5">
        <v>0</v>
      </c>
      <c r="K5">
        <v>0</v>
      </c>
      <c r="L5">
        <v>0</v>
      </c>
      <c r="M5">
        <v>1</v>
      </c>
      <c r="N5">
        <v>10</v>
      </c>
      <c r="O5">
        <v>0</v>
      </c>
      <c r="P5">
        <v>13</v>
      </c>
      <c r="Q5">
        <v>10</v>
      </c>
      <c r="R5">
        <v>2</v>
      </c>
      <c r="S5">
        <v>0</v>
      </c>
      <c r="T5">
        <v>0</v>
      </c>
      <c r="U5">
        <v>5</v>
      </c>
      <c r="V5">
        <v>10</v>
      </c>
      <c r="W5">
        <v>1</v>
      </c>
      <c r="X5">
        <v>0</v>
      </c>
      <c r="Y5">
        <f t="shared" ref="Y5:Y13" si="0">+SUM(B5:X5)</f>
        <v>85</v>
      </c>
      <c r="Z5">
        <f t="shared" ref="Z5:Z13" si="1">+AVERAGE(B5:X5)</f>
        <v>3.6956521739130435</v>
      </c>
    </row>
    <row r="6" spans="1:26">
      <c r="A6">
        <v>3</v>
      </c>
      <c r="B6">
        <v>3</v>
      </c>
      <c r="C6">
        <v>6</v>
      </c>
      <c r="D6">
        <v>0</v>
      </c>
      <c r="E6">
        <v>2</v>
      </c>
      <c r="F6">
        <v>10</v>
      </c>
      <c r="G6">
        <v>19</v>
      </c>
      <c r="H6">
        <v>5</v>
      </c>
      <c r="I6">
        <v>1</v>
      </c>
      <c r="J6">
        <v>0</v>
      </c>
      <c r="K6">
        <v>0</v>
      </c>
      <c r="L6">
        <v>0</v>
      </c>
      <c r="M6">
        <v>1</v>
      </c>
      <c r="N6">
        <v>5</v>
      </c>
      <c r="O6">
        <v>0</v>
      </c>
      <c r="P6">
        <v>11</v>
      </c>
      <c r="Q6">
        <v>0</v>
      </c>
      <c r="R6">
        <v>0</v>
      </c>
      <c r="S6">
        <v>0</v>
      </c>
      <c r="T6">
        <v>0</v>
      </c>
      <c r="U6">
        <v>2</v>
      </c>
      <c r="V6">
        <v>10</v>
      </c>
      <c r="W6">
        <v>2</v>
      </c>
      <c r="X6">
        <v>0</v>
      </c>
      <c r="Y6">
        <f t="shared" si="0"/>
        <v>77</v>
      </c>
      <c r="Z6">
        <f t="shared" si="1"/>
        <v>3.347826086956522</v>
      </c>
    </row>
    <row r="7" spans="1:26">
      <c r="A7">
        <v>4</v>
      </c>
      <c r="B7">
        <v>15</v>
      </c>
      <c r="C7">
        <v>1</v>
      </c>
      <c r="D7">
        <v>0</v>
      </c>
      <c r="E7">
        <v>0</v>
      </c>
      <c r="F7">
        <v>0</v>
      </c>
      <c r="G7">
        <v>13</v>
      </c>
      <c r="H7">
        <v>7</v>
      </c>
      <c r="I7">
        <v>1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3</v>
      </c>
      <c r="S7">
        <v>1</v>
      </c>
      <c r="T7">
        <v>0</v>
      </c>
      <c r="U7">
        <v>2</v>
      </c>
      <c r="V7">
        <v>15</v>
      </c>
      <c r="W7">
        <v>1</v>
      </c>
      <c r="X7">
        <v>0</v>
      </c>
      <c r="Y7">
        <f t="shared" si="0"/>
        <v>60</v>
      </c>
      <c r="Z7">
        <f t="shared" si="1"/>
        <v>2.6086956521739131</v>
      </c>
    </row>
    <row r="8" spans="1:26">
      <c r="A8">
        <v>5</v>
      </c>
      <c r="B8">
        <v>3</v>
      </c>
      <c r="C8">
        <v>3</v>
      </c>
      <c r="D8">
        <v>0</v>
      </c>
      <c r="E8">
        <v>0</v>
      </c>
      <c r="F8">
        <v>0</v>
      </c>
      <c r="G8">
        <v>10</v>
      </c>
      <c r="H8">
        <v>3</v>
      </c>
      <c r="I8">
        <v>1</v>
      </c>
      <c r="J8">
        <v>0</v>
      </c>
      <c r="K8">
        <v>0</v>
      </c>
      <c r="L8">
        <v>0</v>
      </c>
      <c r="M8">
        <v>2</v>
      </c>
      <c r="N8">
        <v>10</v>
      </c>
      <c r="O8">
        <v>0</v>
      </c>
      <c r="P8">
        <v>3</v>
      </c>
      <c r="Q8">
        <v>0</v>
      </c>
      <c r="R8">
        <v>0</v>
      </c>
      <c r="S8">
        <v>0</v>
      </c>
      <c r="T8">
        <v>0</v>
      </c>
      <c r="U8">
        <v>4</v>
      </c>
      <c r="V8">
        <v>10</v>
      </c>
      <c r="W8">
        <v>2</v>
      </c>
      <c r="X8">
        <v>0</v>
      </c>
      <c r="Y8">
        <f t="shared" si="0"/>
        <v>51</v>
      </c>
      <c r="Z8">
        <f t="shared" si="1"/>
        <v>2.2173913043478262</v>
      </c>
    </row>
    <row r="9" spans="1:26">
      <c r="A9">
        <v>6</v>
      </c>
      <c r="B9">
        <v>4</v>
      </c>
      <c r="C9">
        <v>1</v>
      </c>
      <c r="D9">
        <v>0</v>
      </c>
      <c r="E9">
        <v>0</v>
      </c>
      <c r="F9">
        <v>5</v>
      </c>
      <c r="G9">
        <v>11</v>
      </c>
      <c r="H9">
        <v>4</v>
      </c>
      <c r="I9">
        <v>1</v>
      </c>
      <c r="J9">
        <v>0</v>
      </c>
      <c r="K9">
        <v>0</v>
      </c>
      <c r="L9">
        <v>0</v>
      </c>
      <c r="M9">
        <v>1</v>
      </c>
      <c r="N9">
        <v>20</v>
      </c>
      <c r="O9">
        <v>0</v>
      </c>
      <c r="P9">
        <v>2</v>
      </c>
      <c r="Q9">
        <v>0</v>
      </c>
      <c r="R9">
        <v>1</v>
      </c>
      <c r="S9">
        <v>0</v>
      </c>
      <c r="T9">
        <v>0</v>
      </c>
      <c r="U9">
        <v>3</v>
      </c>
      <c r="V9">
        <v>5</v>
      </c>
      <c r="W9">
        <v>1</v>
      </c>
      <c r="X9">
        <v>0</v>
      </c>
      <c r="Y9">
        <f t="shared" si="0"/>
        <v>59</v>
      </c>
      <c r="Z9">
        <f t="shared" si="1"/>
        <v>2.5652173913043477</v>
      </c>
    </row>
    <row r="10" spans="1:26">
      <c r="A10">
        <v>7</v>
      </c>
      <c r="B10">
        <v>10</v>
      </c>
      <c r="C10">
        <v>0</v>
      </c>
      <c r="D10">
        <v>0</v>
      </c>
      <c r="E10">
        <v>0</v>
      </c>
      <c r="F10">
        <v>5</v>
      </c>
      <c r="G10">
        <v>5</v>
      </c>
      <c r="H10">
        <v>2</v>
      </c>
      <c r="I10">
        <v>1</v>
      </c>
      <c r="J10">
        <v>0</v>
      </c>
      <c r="K10">
        <v>0</v>
      </c>
      <c r="L10">
        <v>0</v>
      </c>
      <c r="M10">
        <v>1</v>
      </c>
      <c r="N10">
        <v>15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</v>
      </c>
      <c r="V10">
        <v>20</v>
      </c>
      <c r="W10">
        <v>2</v>
      </c>
      <c r="X10">
        <v>0</v>
      </c>
      <c r="Y10">
        <f t="shared" si="0"/>
        <v>65</v>
      </c>
      <c r="Z10">
        <f t="shared" si="1"/>
        <v>2.8260869565217392</v>
      </c>
    </row>
    <row r="11" spans="1:26">
      <c r="A11">
        <v>8</v>
      </c>
      <c r="B11">
        <v>4</v>
      </c>
      <c r="C11">
        <v>1</v>
      </c>
      <c r="D11">
        <v>0</v>
      </c>
      <c r="E11">
        <v>0</v>
      </c>
      <c r="F11">
        <v>5</v>
      </c>
      <c r="G11">
        <v>12</v>
      </c>
      <c r="H11">
        <v>0</v>
      </c>
      <c r="I11">
        <v>1</v>
      </c>
      <c r="J11">
        <v>0</v>
      </c>
      <c r="K11">
        <v>0</v>
      </c>
      <c r="L11">
        <v>0</v>
      </c>
      <c r="M11">
        <v>1</v>
      </c>
      <c r="N11">
        <v>10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3</v>
      </c>
      <c r="V11">
        <v>0</v>
      </c>
      <c r="W11">
        <v>2</v>
      </c>
      <c r="X11">
        <v>0</v>
      </c>
      <c r="Y11">
        <f t="shared" si="0"/>
        <v>41</v>
      </c>
      <c r="Z11">
        <f t="shared" si="1"/>
        <v>1.7826086956521738</v>
      </c>
    </row>
    <row r="12" spans="1:26">
      <c r="A12">
        <v>9</v>
      </c>
      <c r="B12">
        <v>5</v>
      </c>
      <c r="C12">
        <v>2</v>
      </c>
      <c r="D12">
        <v>0</v>
      </c>
      <c r="E12">
        <v>0</v>
      </c>
      <c r="F12">
        <v>0</v>
      </c>
      <c r="G12">
        <v>5</v>
      </c>
      <c r="H12">
        <v>3</v>
      </c>
      <c r="I12">
        <v>1</v>
      </c>
      <c r="J12">
        <v>0</v>
      </c>
      <c r="K12">
        <v>0</v>
      </c>
      <c r="L12">
        <v>0</v>
      </c>
      <c r="M12">
        <v>1</v>
      </c>
      <c r="N12">
        <v>10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  <c r="V12">
        <v>10</v>
      </c>
      <c r="W12">
        <v>1</v>
      </c>
      <c r="X12">
        <v>0</v>
      </c>
      <c r="Y12">
        <f t="shared" si="0"/>
        <v>40</v>
      </c>
      <c r="Z12">
        <f t="shared" si="1"/>
        <v>1.7391304347826086</v>
      </c>
    </row>
    <row r="13" spans="1:26">
      <c r="A13">
        <v>10</v>
      </c>
      <c r="B13">
        <v>8</v>
      </c>
      <c r="C13">
        <v>0</v>
      </c>
      <c r="D13">
        <v>0</v>
      </c>
      <c r="E13">
        <v>0</v>
      </c>
      <c r="F13">
        <v>0</v>
      </c>
      <c r="G13">
        <v>10</v>
      </c>
      <c r="H13">
        <v>1</v>
      </c>
      <c r="I13">
        <v>1</v>
      </c>
      <c r="J13">
        <v>0</v>
      </c>
      <c r="K13">
        <v>0</v>
      </c>
      <c r="L13">
        <v>0</v>
      </c>
      <c r="M13">
        <v>20</v>
      </c>
      <c r="N13">
        <v>5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3</v>
      </c>
      <c r="V13">
        <v>5</v>
      </c>
      <c r="W13">
        <v>1</v>
      </c>
      <c r="X13">
        <v>0</v>
      </c>
      <c r="Y13">
        <f t="shared" si="0"/>
        <v>55</v>
      </c>
      <c r="Z13">
        <f t="shared" si="1"/>
        <v>2.3913043478260869</v>
      </c>
    </row>
    <row r="16" spans="1:26">
      <c r="A16" t="s">
        <v>5</v>
      </c>
    </row>
    <row r="17" spans="1:7">
      <c r="A17">
        <f>23*20</f>
        <v>460</v>
      </c>
    </row>
    <row r="19" spans="1:7">
      <c r="A19" t="s">
        <v>0</v>
      </c>
      <c r="B19" t="s">
        <v>14</v>
      </c>
      <c r="C19" t="s">
        <v>17</v>
      </c>
      <c r="D19" t="s">
        <v>10</v>
      </c>
      <c r="E19" t="s">
        <v>21</v>
      </c>
      <c r="F19" t="s">
        <v>11</v>
      </c>
      <c r="G19" t="s">
        <v>12</v>
      </c>
    </row>
    <row r="20" spans="1:7">
      <c r="A20">
        <v>1</v>
      </c>
      <c r="B20" s="1">
        <f>+Y4/$A$17</f>
        <v>0.15652173913043479</v>
      </c>
      <c r="C20">
        <f>+B4+C4+D4+E4+F4+G4+I4+J4+L4+O4+P4+S4+T4+W4</f>
        <v>34</v>
      </c>
      <c r="D20">
        <f>+H4+K4+M4+N4+Q4+R4+U4+V4+X4</f>
        <v>38</v>
      </c>
      <c r="E20" s="5">
        <f>+D20+C20</f>
        <v>72</v>
      </c>
      <c r="F20" s="1">
        <f>+C20/$E20</f>
        <v>0.47222222222222221</v>
      </c>
      <c r="G20" s="1">
        <f t="shared" ref="G20:G29" si="2">+D20/$E20</f>
        <v>0.52777777777777779</v>
      </c>
    </row>
    <row r="21" spans="1:7">
      <c r="A21">
        <v>2</v>
      </c>
      <c r="B21" s="1">
        <f t="shared" ref="B21:B29" si="3">+Y5/$A$17</f>
        <v>0.18478260869565216</v>
      </c>
      <c r="C21">
        <f t="shared" ref="C21:C29" si="4">+B5+C5+D5+E5+F5+G5+I5+J5+L5+O5+P5+S5+T5+W5</f>
        <v>44</v>
      </c>
      <c r="D21">
        <f t="shared" ref="D21:D29" si="5">+H5+K5+M5+N5+Q5+R5+U5+V5+X5</f>
        <v>41</v>
      </c>
      <c r="E21" s="5">
        <f t="shared" ref="E21:E29" si="6">+D21+C21</f>
        <v>85</v>
      </c>
      <c r="F21" s="1">
        <f t="shared" ref="F21:F29" si="7">+C21/$E21</f>
        <v>0.51764705882352946</v>
      </c>
      <c r="G21" s="1">
        <f t="shared" si="2"/>
        <v>0.4823529411764706</v>
      </c>
    </row>
    <row r="22" spans="1:7">
      <c r="A22">
        <v>3</v>
      </c>
      <c r="B22" s="1">
        <f t="shared" si="3"/>
        <v>0.16739130434782609</v>
      </c>
      <c r="C22">
        <f t="shared" si="4"/>
        <v>54</v>
      </c>
      <c r="D22">
        <f t="shared" si="5"/>
        <v>23</v>
      </c>
      <c r="E22" s="5">
        <f t="shared" si="6"/>
        <v>77</v>
      </c>
      <c r="F22" s="1">
        <f t="shared" si="7"/>
        <v>0.70129870129870131</v>
      </c>
      <c r="G22" s="1">
        <f t="shared" si="2"/>
        <v>0.29870129870129869</v>
      </c>
    </row>
    <row r="23" spans="1:7">
      <c r="A23">
        <v>4</v>
      </c>
      <c r="B23" s="1">
        <f t="shared" si="3"/>
        <v>0.13043478260869565</v>
      </c>
      <c r="C23">
        <f t="shared" si="4"/>
        <v>32</v>
      </c>
      <c r="D23">
        <f t="shared" si="5"/>
        <v>28</v>
      </c>
      <c r="E23" s="5">
        <f t="shared" si="6"/>
        <v>60</v>
      </c>
      <c r="F23" s="1">
        <f t="shared" si="7"/>
        <v>0.53333333333333333</v>
      </c>
      <c r="G23" s="1">
        <f t="shared" si="2"/>
        <v>0.46666666666666667</v>
      </c>
    </row>
    <row r="24" spans="1:7">
      <c r="A24">
        <v>5</v>
      </c>
      <c r="B24" s="1">
        <f t="shared" si="3"/>
        <v>0.1108695652173913</v>
      </c>
      <c r="C24">
        <f t="shared" si="4"/>
        <v>22</v>
      </c>
      <c r="D24">
        <f t="shared" si="5"/>
        <v>29</v>
      </c>
      <c r="E24" s="5">
        <f t="shared" si="6"/>
        <v>51</v>
      </c>
      <c r="F24" s="1">
        <f t="shared" si="7"/>
        <v>0.43137254901960786</v>
      </c>
      <c r="G24" s="1">
        <f t="shared" si="2"/>
        <v>0.56862745098039214</v>
      </c>
    </row>
    <row r="25" spans="1:7">
      <c r="A25">
        <v>6</v>
      </c>
      <c r="B25" s="1">
        <f t="shared" si="3"/>
        <v>0.1282608695652174</v>
      </c>
      <c r="C25">
        <f t="shared" si="4"/>
        <v>25</v>
      </c>
      <c r="D25">
        <f t="shared" si="5"/>
        <v>34</v>
      </c>
      <c r="E25" s="5">
        <f t="shared" si="6"/>
        <v>59</v>
      </c>
      <c r="F25" s="1">
        <f t="shared" si="7"/>
        <v>0.42372881355932202</v>
      </c>
      <c r="G25" s="1">
        <f t="shared" si="2"/>
        <v>0.57627118644067798</v>
      </c>
    </row>
    <row r="26" spans="1:7">
      <c r="A26">
        <v>7</v>
      </c>
      <c r="B26" s="1">
        <f t="shared" si="3"/>
        <v>0.14130434782608695</v>
      </c>
      <c r="C26">
        <f t="shared" si="4"/>
        <v>23</v>
      </c>
      <c r="D26">
        <f t="shared" si="5"/>
        <v>42</v>
      </c>
      <c r="E26" s="5">
        <f t="shared" si="6"/>
        <v>65</v>
      </c>
      <c r="F26" s="1">
        <f t="shared" si="7"/>
        <v>0.35384615384615387</v>
      </c>
      <c r="G26" s="1">
        <f t="shared" si="2"/>
        <v>0.64615384615384619</v>
      </c>
    </row>
    <row r="27" spans="1:7">
      <c r="A27">
        <v>8</v>
      </c>
      <c r="B27" s="1">
        <f t="shared" si="3"/>
        <v>8.9130434782608695E-2</v>
      </c>
      <c r="C27">
        <f t="shared" si="4"/>
        <v>25</v>
      </c>
      <c r="D27">
        <f t="shared" si="5"/>
        <v>16</v>
      </c>
      <c r="E27" s="5">
        <f t="shared" si="6"/>
        <v>41</v>
      </c>
      <c r="F27" s="1">
        <f t="shared" si="7"/>
        <v>0.6097560975609756</v>
      </c>
      <c r="G27" s="1">
        <f t="shared" si="2"/>
        <v>0.3902439024390244</v>
      </c>
    </row>
    <row r="28" spans="1:7">
      <c r="A28">
        <v>9</v>
      </c>
      <c r="B28" s="1">
        <f t="shared" si="3"/>
        <v>8.6956521739130432E-2</v>
      </c>
      <c r="C28">
        <f t="shared" si="4"/>
        <v>14</v>
      </c>
      <c r="D28">
        <f t="shared" si="5"/>
        <v>26</v>
      </c>
      <c r="E28" s="5">
        <f t="shared" si="6"/>
        <v>40</v>
      </c>
      <c r="F28" s="1">
        <f t="shared" si="7"/>
        <v>0.35</v>
      </c>
      <c r="G28" s="1">
        <f t="shared" si="2"/>
        <v>0.65</v>
      </c>
    </row>
    <row r="29" spans="1:7">
      <c r="A29">
        <v>10</v>
      </c>
      <c r="B29" s="1">
        <f t="shared" si="3"/>
        <v>0.11956521739130435</v>
      </c>
      <c r="C29">
        <f t="shared" si="4"/>
        <v>21</v>
      </c>
      <c r="D29">
        <f t="shared" si="5"/>
        <v>34</v>
      </c>
      <c r="E29" s="5">
        <f t="shared" si="6"/>
        <v>55</v>
      </c>
      <c r="F29" s="1">
        <f t="shared" si="7"/>
        <v>0.38181818181818183</v>
      </c>
      <c r="G29" s="1">
        <f t="shared" si="2"/>
        <v>0.61818181818181817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8"/>
  <sheetViews>
    <sheetView topLeftCell="A8" workbookViewId="0">
      <selection activeCell="J15" sqref="J15:K25"/>
    </sheetView>
  </sheetViews>
  <sheetFormatPr baseColWidth="10" defaultRowHeight="15"/>
  <cols>
    <col min="7" max="7" width="11.5703125" bestFit="1" customWidth="1"/>
    <col min="10" max="11" width="11.5703125" bestFit="1" customWidth="1"/>
  </cols>
  <sheetData>
    <row r="1" spans="1:11">
      <c r="A1" s="4" t="s">
        <v>2</v>
      </c>
    </row>
    <row r="2" spans="1:11">
      <c r="A2" t="s">
        <v>0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18</v>
      </c>
    </row>
    <row r="3" spans="1:11">
      <c r="A3">
        <v>1</v>
      </c>
      <c r="B3" s="1">
        <v>0.84347826086956523</v>
      </c>
      <c r="C3">
        <v>265</v>
      </c>
      <c r="D3">
        <v>123</v>
      </c>
      <c r="E3" s="1">
        <v>0.57608695652173914</v>
      </c>
      <c r="F3" s="1">
        <v>0.2673913043478261</v>
      </c>
      <c r="G3" s="3">
        <v>16.869565217391305</v>
      </c>
    </row>
    <row r="4" spans="1:11">
      <c r="A4">
        <v>2</v>
      </c>
      <c r="B4" s="1">
        <v>0.81521739130434778</v>
      </c>
      <c r="C4">
        <v>256</v>
      </c>
      <c r="D4">
        <v>119</v>
      </c>
      <c r="E4" s="1">
        <v>0.55652173913043479</v>
      </c>
      <c r="F4" s="1">
        <v>0.25869565217391305</v>
      </c>
      <c r="G4" s="3">
        <v>16.304347826086957</v>
      </c>
    </row>
    <row r="5" spans="1:11">
      <c r="A5">
        <v>3</v>
      </c>
      <c r="B5" s="1">
        <v>0.83260869565217388</v>
      </c>
      <c r="C5">
        <v>246</v>
      </c>
      <c r="D5">
        <v>137</v>
      </c>
      <c r="E5" s="1">
        <v>0.5347826086956522</v>
      </c>
      <c r="F5" s="1">
        <v>0.29782608695652174</v>
      </c>
      <c r="G5" s="3">
        <v>16.652173913043477</v>
      </c>
    </row>
    <row r="6" spans="1:11">
      <c r="A6">
        <v>4</v>
      </c>
      <c r="B6" s="1">
        <v>0.86956521739130432</v>
      </c>
      <c r="C6">
        <v>268</v>
      </c>
      <c r="D6">
        <v>132</v>
      </c>
      <c r="E6" s="1">
        <v>0.58260869565217388</v>
      </c>
      <c r="F6" s="1">
        <v>0.28695652173913044</v>
      </c>
      <c r="G6" s="3">
        <v>17.391304347826086</v>
      </c>
    </row>
    <row r="7" spans="1:11">
      <c r="A7">
        <v>5</v>
      </c>
      <c r="B7" s="1">
        <v>0.88913043478260867</v>
      </c>
      <c r="C7">
        <v>278</v>
      </c>
      <c r="D7">
        <v>131</v>
      </c>
      <c r="E7" s="1">
        <v>0.60434782608695647</v>
      </c>
      <c r="F7" s="1">
        <v>0.2847826086956522</v>
      </c>
      <c r="G7" s="3">
        <v>17.782608695652176</v>
      </c>
    </row>
    <row r="8" spans="1:11">
      <c r="A8">
        <v>6</v>
      </c>
      <c r="B8" s="1">
        <v>0.87173913043478257</v>
      </c>
      <c r="C8">
        <v>275</v>
      </c>
      <c r="D8">
        <v>126</v>
      </c>
      <c r="E8" s="1">
        <v>0.59782608695652173</v>
      </c>
      <c r="F8" s="1">
        <v>0.27391304347826084</v>
      </c>
      <c r="G8" s="3">
        <v>17.434782608695652</v>
      </c>
    </row>
    <row r="9" spans="1:11">
      <c r="A9">
        <v>7</v>
      </c>
      <c r="B9" s="1">
        <v>0.85869565217391308</v>
      </c>
      <c r="C9">
        <v>277</v>
      </c>
      <c r="D9">
        <v>118</v>
      </c>
      <c r="E9" s="1">
        <v>0.60217391304347823</v>
      </c>
      <c r="F9" s="1">
        <v>0.2565217391304348</v>
      </c>
      <c r="G9" s="3">
        <v>17.173913043478262</v>
      </c>
    </row>
    <row r="10" spans="1:11">
      <c r="A10">
        <v>8</v>
      </c>
      <c r="B10" s="1">
        <v>0.91086956521739126</v>
      </c>
      <c r="C10">
        <v>275</v>
      </c>
      <c r="D10">
        <v>144</v>
      </c>
      <c r="E10" s="1">
        <v>0.59782608695652173</v>
      </c>
      <c r="F10" s="1">
        <v>0.31304347826086959</v>
      </c>
      <c r="G10" s="3">
        <v>18.217391304347824</v>
      </c>
    </row>
    <row r="11" spans="1:11">
      <c r="A11">
        <v>9</v>
      </c>
      <c r="B11" s="1">
        <v>0.91304347826086951</v>
      </c>
      <c r="C11">
        <v>286</v>
      </c>
      <c r="D11">
        <v>134</v>
      </c>
      <c r="E11" s="1">
        <v>0.62173913043478257</v>
      </c>
      <c r="F11" s="1">
        <v>0.29130434782608694</v>
      </c>
      <c r="G11" s="3">
        <v>18.260869565217391</v>
      </c>
    </row>
    <row r="12" spans="1:11">
      <c r="A12">
        <v>10</v>
      </c>
      <c r="B12" s="1">
        <v>0.88043478260869568</v>
      </c>
      <c r="C12">
        <v>279</v>
      </c>
      <c r="D12">
        <v>126</v>
      </c>
      <c r="E12" s="1">
        <v>0.60652173913043483</v>
      </c>
      <c r="F12" s="1">
        <v>0.27391304347826084</v>
      </c>
      <c r="G12" s="3">
        <v>17.608695652173914</v>
      </c>
    </row>
    <row r="13" spans="1:11">
      <c r="B13" s="1"/>
      <c r="E13" s="1"/>
      <c r="F13" s="1"/>
    </row>
    <row r="14" spans="1:11">
      <c r="A14" s="4" t="s">
        <v>1</v>
      </c>
    </row>
    <row r="15" spans="1:11">
      <c r="A15" t="s">
        <v>0</v>
      </c>
      <c r="B15" t="s">
        <v>20</v>
      </c>
      <c r="C15" t="s">
        <v>17</v>
      </c>
      <c r="D15" t="s">
        <v>10</v>
      </c>
      <c r="E15" t="s">
        <v>21</v>
      </c>
      <c r="F15" t="s">
        <v>11</v>
      </c>
      <c r="G15" t="s">
        <v>12</v>
      </c>
      <c r="H15" t="s">
        <v>19</v>
      </c>
      <c r="I15" t="s">
        <v>22</v>
      </c>
      <c r="J15" t="s">
        <v>23</v>
      </c>
      <c r="K15" t="s">
        <v>24</v>
      </c>
    </row>
    <row r="16" spans="1:11">
      <c r="A16">
        <v>1</v>
      </c>
      <c r="B16" s="1">
        <v>0.15652173913043479</v>
      </c>
      <c r="C16">
        <v>34</v>
      </c>
      <c r="D16">
        <v>38</v>
      </c>
      <c r="E16" s="5">
        <f>+D16+C16</f>
        <v>72</v>
      </c>
      <c r="F16" s="1">
        <f>+C16/$E16</f>
        <v>0.47222222222222221</v>
      </c>
      <c r="G16" s="1">
        <f t="shared" ref="G16:G25" si="0">+D16/$E16</f>
        <v>0.52777777777777779</v>
      </c>
      <c r="H16" s="3">
        <v>3.1304347826086958</v>
      </c>
      <c r="I16">
        <f>+E16/460*100</f>
        <v>15.65217391304348</v>
      </c>
      <c r="J16" s="7">
        <f>+C16/(14*20)</f>
        <v>0.12142857142857143</v>
      </c>
      <c r="K16" s="6">
        <f>+D16/(9*20)</f>
        <v>0.21111111111111111</v>
      </c>
    </row>
    <row r="17" spans="1:11">
      <c r="A17">
        <v>2</v>
      </c>
      <c r="B17" s="1">
        <v>0.18478260869565216</v>
      </c>
      <c r="C17">
        <v>44</v>
      </c>
      <c r="D17">
        <v>41</v>
      </c>
      <c r="E17" s="5">
        <f t="shared" ref="E17:E25" si="1">+D17+C17</f>
        <v>85</v>
      </c>
      <c r="F17" s="1">
        <f t="shared" ref="F17:F25" si="2">+C17/$E17</f>
        <v>0.51764705882352946</v>
      </c>
      <c r="G17" s="1">
        <f t="shared" si="0"/>
        <v>0.4823529411764706</v>
      </c>
      <c r="H17" s="3">
        <v>3.6956521739130435</v>
      </c>
      <c r="I17">
        <f t="shared" ref="I17:I25" si="3">+E17/460*100</f>
        <v>18.478260869565215</v>
      </c>
      <c r="J17" s="7">
        <f t="shared" ref="J17:J25" si="4">+C17/(14*20)</f>
        <v>0.15714285714285714</v>
      </c>
      <c r="K17" s="6">
        <f t="shared" ref="K17:K25" si="5">+D17/(9*20)</f>
        <v>0.22777777777777777</v>
      </c>
    </row>
    <row r="18" spans="1:11">
      <c r="A18">
        <v>3</v>
      </c>
      <c r="B18" s="1">
        <v>0.16739130434782609</v>
      </c>
      <c r="C18">
        <v>54</v>
      </c>
      <c r="D18">
        <v>23</v>
      </c>
      <c r="E18" s="5">
        <f t="shared" si="1"/>
        <v>77</v>
      </c>
      <c r="F18" s="1">
        <f t="shared" si="2"/>
        <v>0.70129870129870131</v>
      </c>
      <c r="G18" s="1">
        <f t="shared" si="0"/>
        <v>0.29870129870129869</v>
      </c>
      <c r="H18" s="3">
        <v>3.347826086956522</v>
      </c>
      <c r="I18">
        <f t="shared" si="3"/>
        <v>16.739130434782609</v>
      </c>
      <c r="J18" s="7">
        <f t="shared" si="4"/>
        <v>0.19285714285714287</v>
      </c>
      <c r="K18" s="6">
        <f t="shared" si="5"/>
        <v>0.12777777777777777</v>
      </c>
    </row>
    <row r="19" spans="1:11">
      <c r="A19">
        <v>4</v>
      </c>
      <c r="B19" s="1">
        <v>0.13043478260869565</v>
      </c>
      <c r="C19">
        <v>32</v>
      </c>
      <c r="D19">
        <v>28</v>
      </c>
      <c r="E19" s="5">
        <f t="shared" si="1"/>
        <v>60</v>
      </c>
      <c r="F19" s="1">
        <f t="shared" si="2"/>
        <v>0.53333333333333333</v>
      </c>
      <c r="G19" s="1">
        <f t="shared" si="0"/>
        <v>0.46666666666666667</v>
      </c>
      <c r="H19" s="3">
        <v>2.6086956521739131</v>
      </c>
      <c r="I19">
        <f t="shared" si="3"/>
        <v>13.043478260869565</v>
      </c>
      <c r="J19" s="7">
        <f t="shared" si="4"/>
        <v>0.11428571428571428</v>
      </c>
      <c r="K19" s="6">
        <f t="shared" si="5"/>
        <v>0.15555555555555556</v>
      </c>
    </row>
    <row r="20" spans="1:11">
      <c r="A20">
        <v>5</v>
      </c>
      <c r="B20" s="1">
        <v>0.1108695652173913</v>
      </c>
      <c r="C20">
        <v>22</v>
      </c>
      <c r="D20">
        <v>29</v>
      </c>
      <c r="E20" s="5">
        <f t="shared" si="1"/>
        <v>51</v>
      </c>
      <c r="F20" s="1">
        <f t="shared" si="2"/>
        <v>0.43137254901960786</v>
      </c>
      <c r="G20" s="1">
        <f t="shared" si="0"/>
        <v>0.56862745098039214</v>
      </c>
      <c r="H20" s="3">
        <v>2.2173913043478262</v>
      </c>
      <c r="I20">
        <f t="shared" si="3"/>
        <v>11.086956521739131</v>
      </c>
      <c r="J20" s="7">
        <f t="shared" si="4"/>
        <v>7.857142857142857E-2</v>
      </c>
      <c r="K20" s="6">
        <f t="shared" si="5"/>
        <v>0.16111111111111112</v>
      </c>
    </row>
    <row r="21" spans="1:11">
      <c r="A21">
        <v>6</v>
      </c>
      <c r="B21" s="1">
        <v>0.1282608695652174</v>
      </c>
      <c r="C21">
        <v>25</v>
      </c>
      <c r="D21">
        <v>34</v>
      </c>
      <c r="E21" s="5">
        <f t="shared" si="1"/>
        <v>59</v>
      </c>
      <c r="F21" s="1">
        <f t="shared" si="2"/>
        <v>0.42372881355932202</v>
      </c>
      <c r="G21" s="1">
        <f t="shared" si="0"/>
        <v>0.57627118644067798</v>
      </c>
      <c r="H21" s="3">
        <v>2.5652173913043477</v>
      </c>
      <c r="I21">
        <f t="shared" si="3"/>
        <v>12.82608695652174</v>
      </c>
      <c r="J21" s="7">
        <f t="shared" si="4"/>
        <v>8.9285714285714288E-2</v>
      </c>
      <c r="K21" s="6">
        <f t="shared" si="5"/>
        <v>0.18888888888888888</v>
      </c>
    </row>
    <row r="22" spans="1:11">
      <c r="A22">
        <v>7</v>
      </c>
      <c r="B22" s="1">
        <v>0.14130434782608695</v>
      </c>
      <c r="C22">
        <v>23</v>
      </c>
      <c r="D22">
        <v>42</v>
      </c>
      <c r="E22" s="5">
        <f t="shared" si="1"/>
        <v>65</v>
      </c>
      <c r="F22" s="1">
        <f t="shared" si="2"/>
        <v>0.35384615384615387</v>
      </c>
      <c r="G22" s="1">
        <f t="shared" si="0"/>
        <v>0.64615384615384619</v>
      </c>
      <c r="H22" s="3">
        <v>2.8260869565217392</v>
      </c>
      <c r="I22">
        <f t="shared" si="3"/>
        <v>14.130434782608695</v>
      </c>
      <c r="J22" s="7">
        <f t="shared" si="4"/>
        <v>8.2142857142857142E-2</v>
      </c>
      <c r="K22" s="6">
        <f t="shared" si="5"/>
        <v>0.23333333333333334</v>
      </c>
    </row>
    <row r="23" spans="1:11">
      <c r="A23">
        <v>8</v>
      </c>
      <c r="B23" s="1">
        <v>8.9130434782608695E-2</v>
      </c>
      <c r="C23">
        <v>25</v>
      </c>
      <c r="D23">
        <v>16</v>
      </c>
      <c r="E23" s="5">
        <f t="shared" si="1"/>
        <v>41</v>
      </c>
      <c r="F23" s="1">
        <f t="shared" si="2"/>
        <v>0.6097560975609756</v>
      </c>
      <c r="G23" s="1">
        <f t="shared" si="0"/>
        <v>0.3902439024390244</v>
      </c>
      <c r="H23" s="3">
        <v>1.7826086956521738</v>
      </c>
      <c r="I23">
        <f t="shared" si="3"/>
        <v>8.9130434782608692</v>
      </c>
      <c r="J23" s="7">
        <f t="shared" si="4"/>
        <v>8.9285714285714288E-2</v>
      </c>
      <c r="K23" s="6">
        <f t="shared" si="5"/>
        <v>8.8888888888888892E-2</v>
      </c>
    </row>
    <row r="24" spans="1:11">
      <c r="A24">
        <v>9</v>
      </c>
      <c r="B24" s="1">
        <v>8.6956521739130432E-2</v>
      </c>
      <c r="C24">
        <v>14</v>
      </c>
      <c r="D24">
        <v>26</v>
      </c>
      <c r="E24" s="5">
        <f t="shared" si="1"/>
        <v>40</v>
      </c>
      <c r="F24" s="1">
        <f t="shared" si="2"/>
        <v>0.35</v>
      </c>
      <c r="G24" s="1">
        <f t="shared" si="0"/>
        <v>0.65</v>
      </c>
      <c r="H24" s="3">
        <v>1.7391304347826086</v>
      </c>
      <c r="I24">
        <f t="shared" si="3"/>
        <v>8.695652173913043</v>
      </c>
      <c r="J24" s="7">
        <f t="shared" si="4"/>
        <v>0.05</v>
      </c>
      <c r="K24" s="6">
        <f t="shared" si="5"/>
        <v>0.14444444444444443</v>
      </c>
    </row>
    <row r="25" spans="1:11">
      <c r="A25">
        <v>10</v>
      </c>
      <c r="B25" s="1">
        <v>0.11956521739130435</v>
      </c>
      <c r="C25">
        <v>21</v>
      </c>
      <c r="D25">
        <v>34</v>
      </c>
      <c r="E25" s="5">
        <f t="shared" si="1"/>
        <v>55</v>
      </c>
      <c r="F25" s="1">
        <f t="shared" si="2"/>
        <v>0.38181818181818183</v>
      </c>
      <c r="G25" s="1">
        <f t="shared" si="0"/>
        <v>0.61818181818181817</v>
      </c>
      <c r="H25" s="3">
        <v>2.3913043478260869</v>
      </c>
      <c r="I25">
        <f t="shared" si="3"/>
        <v>11.956521739130435</v>
      </c>
      <c r="J25" s="7">
        <f t="shared" si="4"/>
        <v>7.4999999999999997E-2</v>
      </c>
      <c r="K25" s="6">
        <f t="shared" si="5"/>
        <v>0.18888888888888888</v>
      </c>
    </row>
    <row r="27" spans="1:11">
      <c r="D27">
        <f>14*20</f>
        <v>280</v>
      </c>
    </row>
    <row r="28" spans="1:11">
      <c r="C28">
        <f>34/280</f>
        <v>0.12142857142857143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5</vt:i4>
      </vt:variant>
    </vt:vector>
  </HeadingPairs>
  <TitlesOfParts>
    <vt:vector size="9" baseType="lpstr">
      <vt:lpstr>Cuenta privada</vt:lpstr>
      <vt:lpstr>cuenta grupal</vt:lpstr>
      <vt:lpstr>final</vt:lpstr>
      <vt:lpstr>Hoja1</vt:lpstr>
      <vt:lpstr>Por jugador y período</vt:lpstr>
      <vt:lpstr>Eficiencia</vt:lpstr>
      <vt:lpstr>Hombres versus MUjeres</vt:lpstr>
      <vt:lpstr>Promedio fichas c. grupal</vt:lpstr>
      <vt:lpstr>Fichas c. grupal- sexo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mlarranaga</dc:creator>
  <cp:lastModifiedBy>marcaffera</cp:lastModifiedBy>
  <dcterms:created xsi:type="dcterms:W3CDTF">2009-09-22T21:19:38Z</dcterms:created>
  <dcterms:modified xsi:type="dcterms:W3CDTF">2009-09-23T18:42:35Z</dcterms:modified>
</cp:coreProperties>
</file>